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OK 2019\Povodí\Landštejn-oprava TZB\"/>
    </mc:Choice>
  </mc:AlternateContent>
  <xr:revisionPtr revIDLastSave="0" documentId="8_{471052DD-5EEC-4B20-8131-497CFA8D3B9B}" xr6:coauthVersionLast="44" xr6:coauthVersionMax="44" xr10:uidLastSave="{00000000-0000-0000-0000-000000000000}"/>
  <bookViews>
    <workbookView xWindow="-120" yWindow="-120" windowWidth="51840" windowHeight="21240" xr2:uid="{00000000-000D-0000-FFFF-FFFF00000000}"/>
  </bookViews>
  <sheets>
    <sheet name="Stavba" sheetId="1" r:id="rId1"/>
    <sheet name="01 01 KL" sheetId="2" r:id="rId2"/>
    <sheet name="01 01 Rek" sheetId="3" r:id="rId3"/>
    <sheet name="01 01 Pol" sheetId="4" r:id="rId4"/>
    <sheet name="02 01 KL" sheetId="5" r:id="rId5"/>
    <sheet name="02 01 Rek" sheetId="6" r:id="rId6"/>
    <sheet name="02 01 Pol" sheetId="7" r:id="rId7"/>
    <sheet name="02 02 KL" sheetId="8" r:id="rId8"/>
    <sheet name="02 02 Rek" sheetId="9" r:id="rId9"/>
    <sheet name="02 02 Pol" sheetId="10" r:id="rId10"/>
    <sheet name="03 01 KL" sheetId="11" r:id="rId11"/>
    <sheet name="03 01 Rek" sheetId="12" r:id="rId12"/>
    <sheet name="03 01 Pol" sheetId="13" r:id="rId13"/>
    <sheet name="04 01 KL" sheetId="14" r:id="rId14"/>
    <sheet name="04 01 Rek" sheetId="15" r:id="rId15"/>
    <sheet name="04 01 Pol" sheetId="16" r:id="rId16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'01 01 Pol'!$1:$6</definedName>
    <definedName name="_xlnm.Print_Titles" localSheetId="2">'01 01 Rek'!$1:$6</definedName>
    <definedName name="_xlnm.Print_Titles" localSheetId="6">'02 01 Pol'!$1:$6</definedName>
    <definedName name="_xlnm.Print_Titles" localSheetId="5">'02 01 Rek'!$1:$6</definedName>
    <definedName name="_xlnm.Print_Titles" localSheetId="9">'02 02 Pol'!$1:$6</definedName>
    <definedName name="_xlnm.Print_Titles" localSheetId="8">'02 02 Rek'!$1:$6</definedName>
    <definedName name="_xlnm.Print_Titles" localSheetId="12">'03 01 Pol'!$1:$6</definedName>
    <definedName name="_xlnm.Print_Titles" localSheetId="11">'03 01 Rek'!$1:$6</definedName>
    <definedName name="_xlnm.Print_Titles" localSheetId="15">'04 01 Pol'!$1:$6</definedName>
    <definedName name="_xlnm.Print_Titles" localSheetId="14">'04 01 Rek'!$1:$6</definedName>
    <definedName name="Objednatel" localSheetId="0">Stavba!$D$11</definedName>
    <definedName name="Objekt" localSheetId="0">Stavba!$B$29</definedName>
    <definedName name="_xlnm.Print_Area" localSheetId="1">'01 01 KL'!$A$1:$G$45</definedName>
    <definedName name="_xlnm.Print_Area" localSheetId="3">'01 01 Pol'!$A$1:$K$149</definedName>
    <definedName name="_xlnm.Print_Area" localSheetId="2">'01 01 Rek'!$A$1:$I$18</definedName>
    <definedName name="_xlnm.Print_Area" localSheetId="4">'02 01 KL'!$A$1:$G$45</definedName>
    <definedName name="_xlnm.Print_Area" localSheetId="6">'02 01 Pol'!$A$1:$K$99</definedName>
    <definedName name="_xlnm.Print_Area" localSheetId="5">'02 01 Rek'!$A$1:$I$16</definedName>
    <definedName name="_xlnm.Print_Area" localSheetId="7">'02 02 KL'!$A$1:$G$45</definedName>
    <definedName name="_xlnm.Print_Area" localSheetId="9">'02 02 Pol'!$A$1:$K$154</definedName>
    <definedName name="_xlnm.Print_Area" localSheetId="8">'02 02 Rek'!$A$1:$I$14</definedName>
    <definedName name="_xlnm.Print_Area" localSheetId="10">'03 01 KL'!$A$1:$G$45</definedName>
    <definedName name="_xlnm.Print_Area" localSheetId="12">'03 01 Pol'!$A$1:$K$391</definedName>
    <definedName name="_xlnm.Print_Area" localSheetId="11">'03 01 Rek'!$A$1:$I$30</definedName>
    <definedName name="_xlnm.Print_Area" localSheetId="13">'04 01 KL'!$A$1:$G$45</definedName>
    <definedName name="_xlnm.Print_Area" localSheetId="15">'04 01 Pol'!$A$1:$K$23</definedName>
    <definedName name="_xlnm.Print_Area" localSheetId="14">'04 01 Rek'!$A$1:$I$14</definedName>
    <definedName name="_xlnm.Print_Area" localSheetId="0">Stavba!$B$1:$J$92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opt" localSheetId="3" hidden="1">'01 01 Pol'!#REF!</definedName>
    <definedName name="solver_opt" localSheetId="6" hidden="1">'02 01 Pol'!#REF!</definedName>
    <definedName name="solver_opt" localSheetId="9" hidden="1">'02 02 Pol'!#REF!</definedName>
    <definedName name="solver_opt" localSheetId="12" hidden="1">'03 01 Pol'!#REF!</definedName>
    <definedName name="solver_opt" localSheetId="15" hidden="1">'04 01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ucetDilu" localSheetId="0">Stavba!$F$81:$J$81</definedName>
    <definedName name="StavbaCelkem" localSheetId="0">Stavba!$H$34</definedName>
    <definedName name="Zhotovitel" localSheetId="0">Stavba!$D$7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4" l="1"/>
  <c r="G21" i="4"/>
  <c r="G22" i="4"/>
  <c r="G23" i="4"/>
  <c r="G24" i="4"/>
  <c r="G37" i="4"/>
  <c r="G39" i="4"/>
  <c r="G40" i="4"/>
  <c r="G41" i="4"/>
  <c r="G43" i="4"/>
  <c r="G44" i="4"/>
  <c r="G47" i="4"/>
  <c r="G48" i="4"/>
  <c r="G50" i="4"/>
  <c r="G52" i="4"/>
  <c r="G54" i="4"/>
  <c r="G56" i="4"/>
  <c r="G57" i="4"/>
  <c r="G58" i="4"/>
  <c r="G59" i="4"/>
  <c r="G60" i="4"/>
  <c r="G61" i="4"/>
  <c r="G62" i="4"/>
  <c r="G63" i="4"/>
  <c r="G64" i="4"/>
  <c r="G65" i="4"/>
  <c r="G66" i="4"/>
  <c r="G68" i="4"/>
  <c r="G70" i="4"/>
  <c r="G72" i="4"/>
  <c r="G74" i="4"/>
  <c r="G75" i="4"/>
  <c r="G76" i="4"/>
  <c r="G77" i="4"/>
  <c r="G78" i="4"/>
  <c r="G79" i="4"/>
  <c r="G80" i="4"/>
  <c r="G81" i="4"/>
  <c r="G83" i="4"/>
  <c r="G84" i="4"/>
  <c r="G87" i="4"/>
  <c r="G88" i="4"/>
  <c r="G89" i="4"/>
  <c r="G90" i="4"/>
  <c r="G91" i="4"/>
  <c r="G92" i="4"/>
  <c r="G93" i="4"/>
  <c r="G94" i="4"/>
  <c r="G105" i="4" s="1"/>
  <c r="G95" i="4"/>
  <c r="G96" i="4"/>
  <c r="G97" i="4"/>
  <c r="G98" i="4"/>
  <c r="G99" i="4"/>
  <c r="G100" i="4"/>
  <c r="G101" i="4"/>
  <c r="G102" i="4"/>
  <c r="G103" i="4"/>
  <c r="G104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9" i="4"/>
  <c r="G140" i="4"/>
  <c r="G141" i="4"/>
  <c r="G142" i="4"/>
  <c r="G143" i="4"/>
  <c r="G144" i="4"/>
  <c r="G145" i="4"/>
  <c r="G146" i="4"/>
  <c r="G147" i="4"/>
  <c r="G148" i="4"/>
  <c r="G137" i="4" l="1"/>
  <c r="G149" i="4"/>
  <c r="G85" i="4"/>
  <c r="G45" i="4"/>
  <c r="BE21" i="16"/>
  <c r="BD21" i="16"/>
  <c r="BC21" i="16"/>
  <c r="BA21" i="16"/>
  <c r="K21" i="16"/>
  <c r="I21" i="16"/>
  <c r="G21" i="16"/>
  <c r="BB21" i="16" s="1"/>
  <c r="BE19" i="16"/>
  <c r="BD19" i="16"/>
  <c r="BC19" i="16"/>
  <c r="BA19" i="16"/>
  <c r="K19" i="16"/>
  <c r="I19" i="16"/>
  <c r="G19" i="16"/>
  <c r="BB19" i="16" s="1"/>
  <c r="BE17" i="16"/>
  <c r="BD17" i="16"/>
  <c r="BC17" i="16"/>
  <c r="BA17" i="16"/>
  <c r="K17" i="16"/>
  <c r="I17" i="16"/>
  <c r="G17" i="16"/>
  <c r="BB17" i="16" s="1"/>
  <c r="BE14" i="16"/>
  <c r="BD14" i="16"/>
  <c r="BC14" i="16"/>
  <c r="BA14" i="16"/>
  <c r="K14" i="16"/>
  <c r="I14" i="16"/>
  <c r="G14" i="16"/>
  <c r="BB14" i="16" s="1"/>
  <c r="BE12" i="16"/>
  <c r="BD12" i="16"/>
  <c r="BC12" i="16"/>
  <c r="BA12" i="16"/>
  <c r="K12" i="16"/>
  <c r="I12" i="16"/>
  <c r="I23" i="16" s="1"/>
  <c r="G12" i="16"/>
  <c r="BB12" i="16" s="1"/>
  <c r="BE10" i="16"/>
  <c r="BD10" i="16"/>
  <c r="BC10" i="16"/>
  <c r="BA10" i="16"/>
  <c r="K10" i="16"/>
  <c r="I10" i="16"/>
  <c r="G10" i="16"/>
  <c r="BB10" i="16" s="1"/>
  <c r="BE8" i="16"/>
  <c r="BD8" i="16"/>
  <c r="BC8" i="16"/>
  <c r="BA8" i="16"/>
  <c r="K8" i="16"/>
  <c r="K23" i="16" s="1"/>
  <c r="I8" i="16"/>
  <c r="G8" i="16"/>
  <c r="BB8" i="16" s="1"/>
  <c r="B7" i="15"/>
  <c r="A7" i="15"/>
  <c r="E4" i="16"/>
  <c r="F3" i="16"/>
  <c r="G13" i="15"/>
  <c r="I13" i="15" s="1"/>
  <c r="H14" i="15" s="1"/>
  <c r="G23" i="14" s="1"/>
  <c r="G22" i="14" s="1"/>
  <c r="C33" i="14"/>
  <c r="F33" i="14" s="1"/>
  <c r="C31" i="14"/>
  <c r="G15" i="14"/>
  <c r="D15" i="14"/>
  <c r="G7" i="14"/>
  <c r="BE390" i="13"/>
  <c r="BD390" i="13"/>
  <c r="BC390" i="13"/>
  <c r="BB390" i="13"/>
  <c r="K390" i="13"/>
  <c r="I390" i="13"/>
  <c r="G390" i="13"/>
  <c r="BA390" i="13" s="1"/>
  <c r="BE389" i="13"/>
  <c r="BD389" i="13"/>
  <c r="BC389" i="13"/>
  <c r="BB389" i="13"/>
  <c r="K389" i="13"/>
  <c r="I389" i="13"/>
  <c r="G389" i="13"/>
  <c r="BA389" i="13" s="1"/>
  <c r="BE388" i="13"/>
  <c r="BD388" i="13"/>
  <c r="BC388" i="13"/>
  <c r="BB388" i="13"/>
  <c r="K388" i="13"/>
  <c r="I388" i="13"/>
  <c r="G388" i="13"/>
  <c r="BA388" i="13" s="1"/>
  <c r="BE387" i="13"/>
  <c r="BD387" i="13"/>
  <c r="BC387" i="13"/>
  <c r="BB387" i="13"/>
  <c r="K387" i="13"/>
  <c r="I387" i="13"/>
  <c r="G387" i="13"/>
  <c r="BA387" i="13" s="1"/>
  <c r="BE386" i="13"/>
  <c r="BD386" i="13"/>
  <c r="BC386" i="13"/>
  <c r="BB386" i="13"/>
  <c r="K386" i="13"/>
  <c r="I386" i="13"/>
  <c r="I391" i="13" s="1"/>
  <c r="G386" i="13"/>
  <c r="BA386" i="13" s="1"/>
  <c r="BE385" i="13"/>
  <c r="BD385" i="13"/>
  <c r="BC385" i="13"/>
  <c r="BB385" i="13"/>
  <c r="K385" i="13"/>
  <c r="K391" i="13" s="1"/>
  <c r="I385" i="13"/>
  <c r="G385" i="13"/>
  <c r="BA385" i="13" s="1"/>
  <c r="B23" i="12"/>
  <c r="A23" i="12"/>
  <c r="BD391" i="13"/>
  <c r="H23" i="12" s="1"/>
  <c r="BE380" i="13"/>
  <c r="BE383" i="13" s="1"/>
  <c r="I22" i="12" s="1"/>
  <c r="BD380" i="13"/>
  <c r="BD383" i="13" s="1"/>
  <c r="H22" i="12" s="1"/>
  <c r="BC380" i="13"/>
  <c r="BC383" i="13" s="1"/>
  <c r="G22" i="12" s="1"/>
  <c r="BA380" i="13"/>
  <c r="BA383" i="13" s="1"/>
  <c r="E22" i="12" s="1"/>
  <c r="K380" i="13"/>
  <c r="I380" i="13"/>
  <c r="I383" i="13" s="1"/>
  <c r="G380" i="13"/>
  <c r="BB380" i="13" s="1"/>
  <c r="BB383" i="13" s="1"/>
  <c r="F22" i="12" s="1"/>
  <c r="B22" i="12"/>
  <c r="A22" i="12"/>
  <c r="K383" i="13"/>
  <c r="BE377" i="13"/>
  <c r="BD377" i="13"/>
  <c r="BC377" i="13"/>
  <c r="BA377" i="13"/>
  <c r="K377" i="13"/>
  <c r="I377" i="13"/>
  <c r="G377" i="13"/>
  <c r="BB377" i="13" s="1"/>
  <c r="BE375" i="13"/>
  <c r="BD375" i="13"/>
  <c r="BC375" i="13"/>
  <c r="BA375" i="13"/>
  <c r="K375" i="13"/>
  <c r="I375" i="13"/>
  <c r="G375" i="13"/>
  <c r="BB375" i="13" s="1"/>
  <c r="BE364" i="13"/>
  <c r="BD364" i="13"/>
  <c r="BC364" i="13"/>
  <c r="BA364" i="13"/>
  <c r="K364" i="13"/>
  <c r="I364" i="13"/>
  <c r="G364" i="13"/>
  <c r="BB364" i="13" s="1"/>
  <c r="BE353" i="13"/>
  <c r="BD353" i="13"/>
  <c r="BC353" i="13"/>
  <c r="BA353" i="13"/>
  <c r="K353" i="13"/>
  <c r="I353" i="13"/>
  <c r="G353" i="13"/>
  <c r="BB353" i="13" s="1"/>
  <c r="BE345" i="13"/>
  <c r="BD345" i="13"/>
  <c r="BC345" i="13"/>
  <c r="BA345" i="13"/>
  <c r="K345" i="13"/>
  <c r="I345" i="13"/>
  <c r="G345" i="13"/>
  <c r="BB345" i="13" s="1"/>
  <c r="BE344" i="13"/>
  <c r="BD344" i="13"/>
  <c r="BC344" i="13"/>
  <c r="BA344" i="13"/>
  <c r="K344" i="13"/>
  <c r="I344" i="13"/>
  <c r="I378" i="13" s="1"/>
  <c r="G344" i="13"/>
  <c r="BB344" i="13" s="1"/>
  <c r="BE343" i="13"/>
  <c r="BD343" i="13"/>
  <c r="BC343" i="13"/>
  <c r="BA343" i="13"/>
  <c r="K343" i="13"/>
  <c r="I343" i="13"/>
  <c r="G343" i="13"/>
  <c r="BB343" i="13" s="1"/>
  <c r="BE332" i="13"/>
  <c r="BD332" i="13"/>
  <c r="BD378" i="13" s="1"/>
  <c r="H21" i="12" s="1"/>
  <c r="BC332" i="13"/>
  <c r="BA332" i="13"/>
  <c r="K332" i="13"/>
  <c r="K378" i="13" s="1"/>
  <c r="I332" i="13"/>
  <c r="G332" i="13"/>
  <c r="B21" i="12"/>
  <c r="A21" i="12"/>
  <c r="BE329" i="13"/>
  <c r="BD329" i="13"/>
  <c r="BC329" i="13"/>
  <c r="BA329" i="13"/>
  <c r="K329" i="13"/>
  <c r="I329" i="13"/>
  <c r="G329" i="13"/>
  <c r="BB329" i="13" s="1"/>
  <c r="BE320" i="13"/>
  <c r="BD320" i="13"/>
  <c r="BC320" i="13"/>
  <c r="BC330" i="13" s="1"/>
  <c r="G20" i="12" s="1"/>
  <c r="BA320" i="13"/>
  <c r="BA330" i="13" s="1"/>
  <c r="E20" i="12" s="1"/>
  <c r="K320" i="13"/>
  <c r="I320" i="13"/>
  <c r="I330" i="13" s="1"/>
  <c r="G320" i="13"/>
  <c r="BB320" i="13" s="1"/>
  <c r="B20" i="12"/>
  <c r="A20" i="12"/>
  <c r="K330" i="13"/>
  <c r="BE317" i="13"/>
  <c r="BD317" i="13"/>
  <c r="BC317" i="13"/>
  <c r="BA317" i="13"/>
  <c r="K317" i="13"/>
  <c r="I317" i="13"/>
  <c r="G317" i="13"/>
  <c r="BB317" i="13" s="1"/>
  <c r="BE316" i="13"/>
  <c r="BD316" i="13"/>
  <c r="BC316" i="13"/>
  <c r="BC318" i="13" s="1"/>
  <c r="G19" i="12" s="1"/>
  <c r="BA316" i="13"/>
  <c r="K316" i="13"/>
  <c r="I316" i="13"/>
  <c r="G316" i="13"/>
  <c r="BB316" i="13" s="1"/>
  <c r="BE305" i="13"/>
  <c r="BD305" i="13"/>
  <c r="BC305" i="13"/>
  <c r="BA305" i="13"/>
  <c r="K305" i="13"/>
  <c r="I305" i="13"/>
  <c r="G305" i="13"/>
  <c r="BB305" i="13" s="1"/>
  <c r="BE296" i="13"/>
  <c r="BD296" i="13"/>
  <c r="BC296" i="13"/>
  <c r="BA296" i="13"/>
  <c r="K296" i="13"/>
  <c r="I296" i="13"/>
  <c r="G296" i="13"/>
  <c r="BB296" i="13" s="1"/>
  <c r="BE286" i="13"/>
  <c r="BD286" i="13"/>
  <c r="BC286" i="13"/>
  <c r="BA286" i="13"/>
  <c r="K286" i="13"/>
  <c r="I286" i="13"/>
  <c r="G286" i="13"/>
  <c r="BB286" i="13" s="1"/>
  <c r="BE285" i="13"/>
  <c r="BD285" i="13"/>
  <c r="BC285" i="13"/>
  <c r="BA285" i="13"/>
  <c r="K285" i="13"/>
  <c r="K318" i="13" s="1"/>
  <c r="I285" i="13"/>
  <c r="I318" i="13" s="1"/>
  <c r="G285" i="13"/>
  <c r="BB285" i="13" s="1"/>
  <c r="B19" i="12"/>
  <c r="A19" i="12"/>
  <c r="BE282" i="13"/>
  <c r="BD282" i="13"/>
  <c r="BC282" i="13"/>
  <c r="BA282" i="13"/>
  <c r="BA283" i="13" s="1"/>
  <c r="E18" i="12" s="1"/>
  <c r="K282" i="13"/>
  <c r="I282" i="13"/>
  <c r="G282" i="13"/>
  <c r="BB282" i="13" s="1"/>
  <c r="BE273" i="13"/>
  <c r="BE283" i="13" s="1"/>
  <c r="I18" i="12" s="1"/>
  <c r="BD273" i="13"/>
  <c r="BD283" i="13" s="1"/>
  <c r="H18" i="12" s="1"/>
  <c r="BC273" i="13"/>
  <c r="BA273" i="13"/>
  <c r="K273" i="13"/>
  <c r="I273" i="13"/>
  <c r="I283" i="13" s="1"/>
  <c r="G273" i="13"/>
  <c r="BB273" i="13" s="1"/>
  <c r="B18" i="12"/>
  <c r="A18" i="12"/>
  <c r="K283" i="13"/>
  <c r="G283" i="13"/>
  <c r="BE269" i="13"/>
  <c r="BE271" i="13" s="1"/>
  <c r="I17" i="12" s="1"/>
  <c r="BD269" i="13"/>
  <c r="BD271" i="13" s="1"/>
  <c r="H17" i="12" s="1"/>
  <c r="BC269" i="13"/>
  <c r="BA269" i="13"/>
  <c r="BA271" i="13" s="1"/>
  <c r="E17" i="12" s="1"/>
  <c r="K269" i="13"/>
  <c r="K271" i="13" s="1"/>
  <c r="I269" i="13"/>
  <c r="I271" i="13" s="1"/>
  <c r="G269" i="13"/>
  <c r="G271" i="13" s="1"/>
  <c r="B17" i="12"/>
  <c r="A17" i="12"/>
  <c r="BC271" i="13"/>
  <c r="G17" i="12" s="1"/>
  <c r="BE265" i="13"/>
  <c r="BD265" i="13"/>
  <c r="BC265" i="13"/>
  <c r="BA265" i="13"/>
  <c r="K265" i="13"/>
  <c r="I265" i="13"/>
  <c r="G265" i="13"/>
  <c r="BB265" i="13" s="1"/>
  <c r="BE264" i="13"/>
  <c r="BD264" i="13"/>
  <c r="BC264" i="13"/>
  <c r="BA264" i="13"/>
  <c r="K264" i="13"/>
  <c r="I264" i="13"/>
  <c r="G264" i="13"/>
  <c r="BB264" i="13" s="1"/>
  <c r="BE262" i="13"/>
  <c r="BD262" i="13"/>
  <c r="BC262" i="13"/>
  <c r="BA262" i="13"/>
  <c r="K262" i="13"/>
  <c r="I262" i="13"/>
  <c r="G262" i="13"/>
  <c r="BB262" i="13" s="1"/>
  <c r="BE258" i="13"/>
  <c r="BD258" i="13"/>
  <c r="BC258" i="13"/>
  <c r="BA258" i="13"/>
  <c r="K258" i="13"/>
  <c r="I258" i="13"/>
  <c r="I267" i="13" s="1"/>
  <c r="G258" i="13"/>
  <c r="BB258" i="13" s="1"/>
  <c r="BE256" i="13"/>
  <c r="BD256" i="13"/>
  <c r="BC256" i="13"/>
  <c r="BA256" i="13"/>
  <c r="K256" i="13"/>
  <c r="K267" i="13" s="1"/>
  <c r="I256" i="13"/>
  <c r="G256" i="13"/>
  <c r="BB256" i="13" s="1"/>
  <c r="B16" i="12"/>
  <c r="A16" i="12"/>
  <c r="BC267" i="13"/>
  <c r="G16" i="12" s="1"/>
  <c r="BE253" i="13"/>
  <c r="BD253" i="13"/>
  <c r="BD254" i="13" s="1"/>
  <c r="H15" i="12" s="1"/>
  <c r="BC253" i="13"/>
  <c r="BC254" i="13" s="1"/>
  <c r="G15" i="12" s="1"/>
  <c r="BB253" i="13"/>
  <c r="K253" i="13"/>
  <c r="K254" i="13" s="1"/>
  <c r="I253" i="13"/>
  <c r="I254" i="13" s="1"/>
  <c r="G253" i="13"/>
  <c r="BA253" i="13" s="1"/>
  <c r="BA254" i="13" s="1"/>
  <c r="E15" i="12" s="1"/>
  <c r="B15" i="12"/>
  <c r="A15" i="12"/>
  <c r="BE254" i="13"/>
  <c r="I15" i="12" s="1"/>
  <c r="BB254" i="13"/>
  <c r="F15" i="12" s="1"/>
  <c r="G254" i="13"/>
  <c r="BE240" i="13"/>
  <c r="BD240" i="13"/>
  <c r="BC240" i="13"/>
  <c r="BB240" i="13"/>
  <c r="K240" i="13"/>
  <c r="I240" i="13"/>
  <c r="G240" i="13"/>
  <c r="BA240" i="13" s="1"/>
  <c r="BE229" i="13"/>
  <c r="BD229" i="13"/>
  <c r="BC229" i="13"/>
  <c r="BB229" i="13"/>
  <c r="K229" i="13"/>
  <c r="I229" i="13"/>
  <c r="I251" i="13" s="1"/>
  <c r="G229" i="13"/>
  <c r="BA229" i="13" s="1"/>
  <c r="BE226" i="13"/>
  <c r="BD226" i="13"/>
  <c r="BC226" i="13"/>
  <c r="BB226" i="13"/>
  <c r="K226" i="13"/>
  <c r="K251" i="13" s="1"/>
  <c r="I226" i="13"/>
  <c r="G226" i="13"/>
  <c r="BA226" i="13" s="1"/>
  <c r="BE223" i="13"/>
  <c r="BD223" i="13"/>
  <c r="BC223" i="13"/>
  <c r="BB223" i="13"/>
  <c r="K223" i="13"/>
  <c r="I223" i="13"/>
  <c r="G223" i="13"/>
  <c r="BA223" i="13" s="1"/>
  <c r="BE220" i="13"/>
  <c r="BD220" i="13"/>
  <c r="BC220" i="13"/>
  <c r="BB220" i="13"/>
  <c r="K220" i="13"/>
  <c r="I220" i="13"/>
  <c r="G220" i="13"/>
  <c r="BA220" i="13" s="1"/>
  <c r="B14" i="12"/>
  <c r="A14" i="12"/>
  <c r="BE216" i="13"/>
  <c r="BD216" i="13"/>
  <c r="BC216" i="13"/>
  <c r="BB216" i="13"/>
  <c r="K216" i="13"/>
  <c r="I216" i="13"/>
  <c r="G216" i="13"/>
  <c r="BA216" i="13" s="1"/>
  <c r="BE215" i="13"/>
  <c r="BD215" i="13"/>
  <c r="BC215" i="13"/>
  <c r="BB215" i="13"/>
  <c r="K215" i="13"/>
  <c r="K218" i="13" s="1"/>
  <c r="I215" i="13"/>
  <c r="G215" i="13"/>
  <c r="BA215" i="13" s="1"/>
  <c r="BE213" i="13"/>
  <c r="BD213" i="13"/>
  <c r="BC213" i="13"/>
  <c r="BB213" i="13"/>
  <c r="K213" i="13"/>
  <c r="I213" i="13"/>
  <c r="G213" i="13"/>
  <c r="BA213" i="13" s="1"/>
  <c r="BE204" i="13"/>
  <c r="BD204" i="13"/>
  <c r="BD218" i="13" s="1"/>
  <c r="H13" i="12" s="1"/>
  <c r="BC204" i="13"/>
  <c r="BB204" i="13"/>
  <c r="K204" i="13"/>
  <c r="I204" i="13"/>
  <c r="G204" i="13"/>
  <c r="BA204" i="13" s="1"/>
  <c r="BE200" i="13"/>
  <c r="BD200" i="13"/>
  <c r="BC200" i="13"/>
  <c r="BB200" i="13"/>
  <c r="K200" i="13"/>
  <c r="I200" i="13"/>
  <c r="G200" i="13"/>
  <c r="BA200" i="13" s="1"/>
  <c r="BE198" i="13"/>
  <c r="BE218" i="13" s="1"/>
  <c r="I13" i="12" s="1"/>
  <c r="BD198" i="13"/>
  <c r="BC198" i="13"/>
  <c r="BB198" i="13"/>
  <c r="K198" i="13"/>
  <c r="I198" i="13"/>
  <c r="I218" i="13" s="1"/>
  <c r="G198" i="13"/>
  <c r="BA198" i="13" s="1"/>
  <c r="B13" i="12"/>
  <c r="A13" i="12"/>
  <c r="BE193" i="13"/>
  <c r="BD193" i="13"/>
  <c r="BC193" i="13"/>
  <c r="BB193" i="13"/>
  <c r="K193" i="13"/>
  <c r="I193" i="13"/>
  <c r="G193" i="13"/>
  <c r="BA193" i="13" s="1"/>
  <c r="BE190" i="13"/>
  <c r="BE196" i="13" s="1"/>
  <c r="I12" i="12" s="1"/>
  <c r="BD190" i="13"/>
  <c r="BC190" i="13"/>
  <c r="BB190" i="13"/>
  <c r="K190" i="13"/>
  <c r="I190" i="13"/>
  <c r="G190" i="13"/>
  <c r="BA190" i="13" s="1"/>
  <c r="BE189" i="13"/>
  <c r="BD189" i="13"/>
  <c r="BC189" i="13"/>
  <c r="BC196" i="13" s="1"/>
  <c r="G12" i="12" s="1"/>
  <c r="BB189" i="13"/>
  <c r="BB196" i="13" s="1"/>
  <c r="F12" i="12" s="1"/>
  <c r="BA189" i="13"/>
  <c r="K189" i="13"/>
  <c r="K196" i="13" s="1"/>
  <c r="I189" i="13"/>
  <c r="I196" i="13" s="1"/>
  <c r="G189" i="13"/>
  <c r="B12" i="12"/>
  <c r="A12" i="12"/>
  <c r="BD196" i="13"/>
  <c r="H12" i="12" s="1"/>
  <c r="BE160" i="13"/>
  <c r="BE187" i="13" s="1"/>
  <c r="I11" i="12" s="1"/>
  <c r="BD160" i="13"/>
  <c r="BD187" i="13" s="1"/>
  <c r="H11" i="12" s="1"/>
  <c r="BC160" i="13"/>
  <c r="BB160" i="13"/>
  <c r="K160" i="13"/>
  <c r="I160" i="13"/>
  <c r="G160" i="13"/>
  <c r="BA160" i="13" s="1"/>
  <c r="BA187" i="13" s="1"/>
  <c r="E11" i="12" s="1"/>
  <c r="B11" i="12"/>
  <c r="A11" i="12"/>
  <c r="BC187" i="13"/>
  <c r="G11" i="12" s="1"/>
  <c r="BB187" i="13"/>
  <c r="F11" i="12" s="1"/>
  <c r="K187" i="13"/>
  <c r="I187" i="13"/>
  <c r="BE156" i="13"/>
  <c r="BE158" i="13" s="1"/>
  <c r="I10" i="12" s="1"/>
  <c r="BD156" i="13"/>
  <c r="BC156" i="13"/>
  <c r="BC158" i="13" s="1"/>
  <c r="G10" i="12" s="1"/>
  <c r="BB156" i="13"/>
  <c r="K156" i="13"/>
  <c r="I156" i="13"/>
  <c r="G156" i="13"/>
  <c r="BA156" i="13" s="1"/>
  <c r="BA158" i="13" s="1"/>
  <c r="E10" i="12" s="1"/>
  <c r="B10" i="12"/>
  <c r="A10" i="12"/>
  <c r="BD158" i="13"/>
  <c r="H10" i="12" s="1"/>
  <c r="BB158" i="13"/>
  <c r="F10" i="12" s="1"/>
  <c r="K158" i="13"/>
  <c r="I158" i="13"/>
  <c r="BE126" i="13"/>
  <c r="BD126" i="13"/>
  <c r="BC126" i="13"/>
  <c r="BB126" i="13"/>
  <c r="K126" i="13"/>
  <c r="I126" i="13"/>
  <c r="G126" i="13"/>
  <c r="BA126" i="13" s="1"/>
  <c r="BE114" i="13"/>
  <c r="BD114" i="13"/>
  <c r="BC114" i="13"/>
  <c r="BB114" i="13"/>
  <c r="K114" i="13"/>
  <c r="I114" i="13"/>
  <c r="G114" i="13"/>
  <c r="BA114" i="13" s="1"/>
  <c r="BE87" i="13"/>
  <c r="BD87" i="13"/>
  <c r="BC87" i="13"/>
  <c r="BB87" i="13"/>
  <c r="K87" i="13"/>
  <c r="I87" i="13"/>
  <c r="G87" i="13"/>
  <c r="BA87" i="13" s="1"/>
  <c r="BE85" i="13"/>
  <c r="BD85" i="13"/>
  <c r="BC85" i="13"/>
  <c r="BB85" i="13"/>
  <c r="K85" i="13"/>
  <c r="I85" i="13"/>
  <c r="G85" i="13"/>
  <c r="BA85" i="13" s="1"/>
  <c r="BE58" i="13"/>
  <c r="BD58" i="13"/>
  <c r="BC58" i="13"/>
  <c r="BB58" i="13"/>
  <c r="K58" i="13"/>
  <c r="I58" i="13"/>
  <c r="G58" i="13"/>
  <c r="BA58" i="13" s="1"/>
  <c r="BE31" i="13"/>
  <c r="BD31" i="13"/>
  <c r="BC31" i="13"/>
  <c r="BB31" i="13"/>
  <c r="K31" i="13"/>
  <c r="I31" i="13"/>
  <c r="G31" i="13"/>
  <c r="BA31" i="13" s="1"/>
  <c r="BE29" i="13"/>
  <c r="BD29" i="13"/>
  <c r="BC29" i="13"/>
  <c r="BB29" i="13"/>
  <c r="K29" i="13"/>
  <c r="I29" i="13"/>
  <c r="G29" i="13"/>
  <c r="BA29" i="13" s="1"/>
  <c r="BE28" i="13"/>
  <c r="BD28" i="13"/>
  <c r="BC28" i="13"/>
  <c r="BB28" i="13"/>
  <c r="K28" i="13"/>
  <c r="K154" i="13" s="1"/>
  <c r="I28" i="13"/>
  <c r="G28" i="13"/>
  <c r="BA28" i="13" s="1"/>
  <c r="BE25" i="13"/>
  <c r="BD25" i="13"/>
  <c r="BC25" i="13"/>
  <c r="BB25" i="13"/>
  <c r="K25" i="13"/>
  <c r="I25" i="13"/>
  <c r="G25" i="13"/>
  <c r="BA25" i="13" s="1"/>
  <c r="B9" i="12"/>
  <c r="A9" i="12"/>
  <c r="I154" i="13"/>
  <c r="BE21" i="13"/>
  <c r="BD21" i="13"/>
  <c r="BD23" i="13" s="1"/>
  <c r="H8" i="12" s="1"/>
  <c r="BC21" i="13"/>
  <c r="BC23" i="13" s="1"/>
  <c r="G8" i="12" s="1"/>
  <c r="BB21" i="13"/>
  <c r="BB23" i="13" s="1"/>
  <c r="F8" i="12" s="1"/>
  <c r="K21" i="13"/>
  <c r="K23" i="13" s="1"/>
  <c r="I21" i="13"/>
  <c r="I23" i="13" s="1"/>
  <c r="G21" i="13"/>
  <c r="BA21" i="13" s="1"/>
  <c r="BA23" i="13" s="1"/>
  <c r="E8" i="12" s="1"/>
  <c r="B8" i="12"/>
  <c r="A8" i="12"/>
  <c r="BE23" i="13"/>
  <c r="I8" i="12" s="1"/>
  <c r="BE13" i="13"/>
  <c r="BD13" i="13"/>
  <c r="BC13" i="13"/>
  <c r="BB13" i="13"/>
  <c r="K13" i="13"/>
  <c r="I13" i="13"/>
  <c r="G13" i="13"/>
  <c r="BA13" i="13" s="1"/>
  <c r="BE10" i="13"/>
  <c r="BD10" i="13"/>
  <c r="BC10" i="13"/>
  <c r="BB10" i="13"/>
  <c r="K10" i="13"/>
  <c r="I10" i="13"/>
  <c r="G10" i="13"/>
  <c r="BA10" i="13" s="1"/>
  <c r="BE8" i="13"/>
  <c r="BD8" i="13"/>
  <c r="BD19" i="13" s="1"/>
  <c r="H7" i="12" s="1"/>
  <c r="BC8" i="13"/>
  <c r="BB8" i="13"/>
  <c r="K8" i="13"/>
  <c r="I8" i="13"/>
  <c r="I19" i="13" s="1"/>
  <c r="G8" i="13"/>
  <c r="BA8" i="13" s="1"/>
  <c r="BA19" i="13" s="1"/>
  <c r="E7" i="12" s="1"/>
  <c r="B7" i="12"/>
  <c r="A7" i="12"/>
  <c r="K19" i="13"/>
  <c r="E4" i="13"/>
  <c r="F3" i="13"/>
  <c r="G29" i="12"/>
  <c r="I29" i="12" s="1"/>
  <c r="H30" i="12" s="1"/>
  <c r="G23" i="11" s="1"/>
  <c r="G22" i="11" s="1"/>
  <c r="C33" i="11"/>
  <c r="F33" i="11" s="1"/>
  <c r="C31" i="11"/>
  <c r="G15" i="11"/>
  <c r="D15" i="11"/>
  <c r="G7" i="11"/>
  <c r="BE153" i="10"/>
  <c r="BD153" i="10"/>
  <c r="BC153" i="10"/>
  <c r="BB153" i="10"/>
  <c r="K153" i="10"/>
  <c r="I153" i="10"/>
  <c r="G153" i="10"/>
  <c r="BA153" i="10" s="1"/>
  <c r="BE152" i="10"/>
  <c r="BD152" i="10"/>
  <c r="BC152" i="10"/>
  <c r="BB152" i="10"/>
  <c r="K152" i="10"/>
  <c r="I152" i="10"/>
  <c r="G152" i="10"/>
  <c r="BA152" i="10" s="1"/>
  <c r="BE150" i="10"/>
  <c r="BD150" i="10"/>
  <c r="BC150" i="10"/>
  <c r="BB150" i="10"/>
  <c r="K150" i="10"/>
  <c r="I150" i="10"/>
  <c r="G150" i="10"/>
  <c r="BA150" i="10" s="1"/>
  <c r="BE149" i="10"/>
  <c r="BD149" i="10"/>
  <c r="BC149" i="10"/>
  <c r="BB149" i="10"/>
  <c r="K149" i="10"/>
  <c r="I149" i="10"/>
  <c r="G149" i="10"/>
  <c r="BA149" i="10" s="1"/>
  <c r="BE148" i="10"/>
  <c r="BD148" i="10"/>
  <c r="BC148" i="10"/>
  <c r="BB148" i="10"/>
  <c r="K148" i="10"/>
  <c r="I148" i="10"/>
  <c r="G148" i="10"/>
  <c r="BA148" i="10" s="1"/>
  <c r="BE147" i="10"/>
  <c r="BD147" i="10"/>
  <c r="BC147" i="10"/>
  <c r="BB147" i="10"/>
  <c r="K147" i="10"/>
  <c r="I147" i="10"/>
  <c r="G147" i="10"/>
  <c r="BA147" i="10" s="1"/>
  <c r="BE146" i="10"/>
  <c r="BD146" i="10"/>
  <c r="BC146" i="10"/>
  <c r="BB146" i="10"/>
  <c r="K146" i="10"/>
  <c r="I146" i="10"/>
  <c r="G146" i="10"/>
  <c r="BA146" i="10" s="1"/>
  <c r="BE145" i="10"/>
  <c r="BD145" i="10"/>
  <c r="BC145" i="10"/>
  <c r="BB145" i="10"/>
  <c r="K145" i="10"/>
  <c r="I145" i="10"/>
  <c r="G145" i="10"/>
  <c r="BA145" i="10" s="1"/>
  <c r="BE144" i="10"/>
  <c r="BD144" i="10"/>
  <c r="BC144" i="10"/>
  <c r="BB144" i="10"/>
  <c r="K144" i="10"/>
  <c r="I144" i="10"/>
  <c r="G144" i="10"/>
  <c r="BA144" i="10" s="1"/>
  <c r="BE143" i="10"/>
  <c r="BD143" i="10"/>
  <c r="BC143" i="10"/>
  <c r="BB143" i="10"/>
  <c r="K143" i="10"/>
  <c r="I143" i="10"/>
  <c r="G143" i="10"/>
  <c r="BA143" i="10" s="1"/>
  <c r="BE142" i="10"/>
  <c r="BD142" i="10"/>
  <c r="BC142" i="10"/>
  <c r="BB142" i="10"/>
  <c r="K142" i="10"/>
  <c r="I142" i="10"/>
  <c r="G142" i="10"/>
  <c r="BA142" i="10" s="1"/>
  <c r="BE141" i="10"/>
  <c r="BD141" i="10"/>
  <c r="BC141" i="10"/>
  <c r="BB141" i="10"/>
  <c r="K141" i="10"/>
  <c r="I141" i="10"/>
  <c r="G141" i="10"/>
  <c r="BA141" i="10" s="1"/>
  <c r="BE140" i="10"/>
  <c r="BD140" i="10"/>
  <c r="BC140" i="10"/>
  <c r="BB140" i="10"/>
  <c r="K140" i="10"/>
  <c r="I140" i="10"/>
  <c r="G140" i="10"/>
  <c r="BA140" i="10" s="1"/>
  <c r="BE139" i="10"/>
  <c r="BD139" i="10"/>
  <c r="BC139" i="10"/>
  <c r="BB139" i="10"/>
  <c r="K139" i="10"/>
  <c r="I139" i="10"/>
  <c r="G139" i="10"/>
  <c r="BA139" i="10" s="1"/>
  <c r="BE138" i="10"/>
  <c r="BD138" i="10"/>
  <c r="BC138" i="10"/>
  <c r="BB138" i="10"/>
  <c r="K138" i="10"/>
  <c r="I138" i="10"/>
  <c r="G138" i="10"/>
  <c r="BA138" i="10" s="1"/>
  <c r="BE137" i="10"/>
  <c r="BD137" i="10"/>
  <c r="BC137" i="10"/>
  <c r="BB137" i="10"/>
  <c r="K137" i="10"/>
  <c r="I137" i="10"/>
  <c r="G137" i="10"/>
  <c r="BA137" i="10" s="1"/>
  <c r="BE136" i="10"/>
  <c r="BD136" i="10"/>
  <c r="BC136" i="10"/>
  <c r="BB136" i="10"/>
  <c r="K136" i="10"/>
  <c r="I136" i="10"/>
  <c r="G136" i="10"/>
  <c r="BA136" i="10" s="1"/>
  <c r="BE135" i="10"/>
  <c r="BD135" i="10"/>
  <c r="BC135" i="10"/>
  <c r="BB135" i="10"/>
  <c r="K135" i="10"/>
  <c r="I135" i="10"/>
  <c r="G135" i="10"/>
  <c r="BA135" i="10" s="1"/>
  <c r="BE134" i="10"/>
  <c r="BD134" i="10"/>
  <c r="BC134" i="10"/>
  <c r="BB134" i="10"/>
  <c r="K134" i="10"/>
  <c r="I134" i="10"/>
  <c r="G134" i="10"/>
  <c r="BA134" i="10" s="1"/>
  <c r="BE133" i="10"/>
  <c r="BD133" i="10"/>
  <c r="BC133" i="10"/>
  <c r="BB133" i="10"/>
  <c r="K133" i="10"/>
  <c r="I133" i="10"/>
  <c r="G133" i="10"/>
  <c r="BA133" i="10" s="1"/>
  <c r="BE132" i="10"/>
  <c r="BD132" i="10"/>
  <c r="BC132" i="10"/>
  <c r="BB132" i="10"/>
  <c r="K132" i="10"/>
  <c r="I132" i="10"/>
  <c r="G132" i="10"/>
  <c r="BA132" i="10" s="1"/>
  <c r="BE131" i="10"/>
  <c r="BD131" i="10"/>
  <c r="BC131" i="10"/>
  <c r="BB131" i="10"/>
  <c r="K131" i="10"/>
  <c r="I131" i="10"/>
  <c r="G131" i="10"/>
  <c r="BA131" i="10" s="1"/>
  <c r="BE130" i="10"/>
  <c r="BD130" i="10"/>
  <c r="BC130" i="10"/>
  <c r="BB130" i="10"/>
  <c r="K130" i="10"/>
  <c r="I130" i="10"/>
  <c r="G130" i="10"/>
  <c r="BA130" i="10" s="1"/>
  <c r="BE129" i="10"/>
  <c r="BD129" i="10"/>
  <c r="BC129" i="10"/>
  <c r="BB129" i="10"/>
  <c r="K129" i="10"/>
  <c r="I129" i="10"/>
  <c r="G129" i="10"/>
  <c r="BA129" i="10" s="1"/>
  <c r="BE128" i="10"/>
  <c r="BD128" i="10"/>
  <c r="BC128" i="10"/>
  <c r="BB128" i="10"/>
  <c r="K128" i="10"/>
  <c r="I128" i="10"/>
  <c r="G128" i="10"/>
  <c r="BA128" i="10" s="1"/>
  <c r="BE127" i="10"/>
  <c r="BD127" i="10"/>
  <c r="BC127" i="10"/>
  <c r="BB127" i="10"/>
  <c r="K127" i="10"/>
  <c r="I127" i="10"/>
  <c r="G127" i="10"/>
  <c r="BA127" i="10" s="1"/>
  <c r="BE126" i="10"/>
  <c r="BD126" i="10"/>
  <c r="BC126" i="10"/>
  <c r="BB126" i="10"/>
  <c r="K126" i="10"/>
  <c r="I126" i="10"/>
  <c r="G126" i="10"/>
  <c r="BA126" i="10" s="1"/>
  <c r="BE125" i="10"/>
  <c r="BD125" i="10"/>
  <c r="BC125" i="10"/>
  <c r="BB125" i="10"/>
  <c r="K125" i="10"/>
  <c r="I125" i="10"/>
  <c r="G125" i="10"/>
  <c r="BA125" i="10" s="1"/>
  <c r="BE124" i="10"/>
  <c r="BD124" i="10"/>
  <c r="BC124" i="10"/>
  <c r="BB124" i="10"/>
  <c r="K124" i="10"/>
  <c r="I124" i="10"/>
  <c r="G124" i="10"/>
  <c r="BA124" i="10" s="1"/>
  <c r="BE123" i="10"/>
  <c r="BD123" i="10"/>
  <c r="BC123" i="10"/>
  <c r="BB123" i="10"/>
  <c r="K123" i="10"/>
  <c r="I123" i="10"/>
  <c r="G123" i="10"/>
  <c r="BA123" i="10" s="1"/>
  <c r="BE122" i="10"/>
  <c r="BD122" i="10"/>
  <c r="BC122" i="10"/>
  <c r="BB122" i="10"/>
  <c r="K122" i="10"/>
  <c r="I122" i="10"/>
  <c r="G122" i="10"/>
  <c r="BA122" i="10" s="1"/>
  <c r="BE121" i="10"/>
  <c r="BD121" i="10"/>
  <c r="BC121" i="10"/>
  <c r="BB121" i="10"/>
  <c r="K121" i="10"/>
  <c r="I121" i="10"/>
  <c r="G121" i="10"/>
  <c r="BA121" i="10" s="1"/>
  <c r="BE120" i="10"/>
  <c r="BD120" i="10"/>
  <c r="BC120" i="10"/>
  <c r="BB120" i="10"/>
  <c r="K120" i="10"/>
  <c r="I120" i="10"/>
  <c r="G120" i="10"/>
  <c r="BA120" i="10" s="1"/>
  <c r="BE119" i="10"/>
  <c r="BD119" i="10"/>
  <c r="BC119" i="10"/>
  <c r="BB119" i="10"/>
  <c r="K119" i="10"/>
  <c r="I119" i="10"/>
  <c r="G119" i="10"/>
  <c r="BA119" i="10" s="1"/>
  <c r="BE118" i="10"/>
  <c r="BD118" i="10"/>
  <c r="BC118" i="10"/>
  <c r="BB118" i="10"/>
  <c r="K118" i="10"/>
  <c r="I118" i="10"/>
  <c r="G118" i="10"/>
  <c r="BA118" i="10" s="1"/>
  <c r="BE117" i="10"/>
  <c r="BD117" i="10"/>
  <c r="BC117" i="10"/>
  <c r="BB117" i="10"/>
  <c r="K117" i="10"/>
  <c r="I117" i="10"/>
  <c r="G117" i="10"/>
  <c r="BA117" i="10" s="1"/>
  <c r="BE116" i="10"/>
  <c r="BD116" i="10"/>
  <c r="BC116" i="10"/>
  <c r="BB116" i="10"/>
  <c r="K116" i="10"/>
  <c r="I116" i="10"/>
  <c r="G116" i="10"/>
  <c r="BA116" i="10" s="1"/>
  <c r="BE115" i="10"/>
  <c r="BD115" i="10"/>
  <c r="BC115" i="10"/>
  <c r="BB115" i="10"/>
  <c r="K115" i="10"/>
  <c r="I115" i="10"/>
  <c r="G115" i="10"/>
  <c r="BA115" i="10" s="1"/>
  <c r="BE114" i="10"/>
  <c r="BD114" i="10"/>
  <c r="BC114" i="10"/>
  <c r="BB114" i="10"/>
  <c r="K114" i="10"/>
  <c r="I114" i="10"/>
  <c r="G114" i="10"/>
  <c r="BA114" i="10" s="1"/>
  <c r="BE113" i="10"/>
  <c r="BD113" i="10"/>
  <c r="BC113" i="10"/>
  <c r="BB113" i="10"/>
  <c r="K113" i="10"/>
  <c r="I113" i="10"/>
  <c r="G113" i="10"/>
  <c r="BA113" i="10" s="1"/>
  <c r="BE112" i="10"/>
  <c r="BD112" i="10"/>
  <c r="BC112" i="10"/>
  <c r="BB112" i="10"/>
  <c r="K112" i="10"/>
  <c r="I112" i="10"/>
  <c r="G112" i="10"/>
  <c r="BA112" i="10" s="1"/>
  <c r="BE111" i="10"/>
  <c r="BD111" i="10"/>
  <c r="BC111" i="10"/>
  <c r="BB111" i="10"/>
  <c r="K111" i="10"/>
  <c r="I111" i="10"/>
  <c r="G111" i="10"/>
  <c r="BA111" i="10" s="1"/>
  <c r="BE110" i="10"/>
  <c r="BD110" i="10"/>
  <c r="BC110" i="10"/>
  <c r="BB110" i="10"/>
  <c r="K110" i="10"/>
  <c r="I110" i="10"/>
  <c r="G110" i="10"/>
  <c r="BA110" i="10" s="1"/>
  <c r="BE109" i="10"/>
  <c r="BD109" i="10"/>
  <c r="BC109" i="10"/>
  <c r="BB109" i="10"/>
  <c r="K109" i="10"/>
  <c r="I109" i="10"/>
  <c r="G109" i="10"/>
  <c r="BA109" i="10" s="1"/>
  <c r="BE108" i="10"/>
  <c r="BD108" i="10"/>
  <c r="BC108" i="10"/>
  <c r="BB108" i="10"/>
  <c r="K108" i="10"/>
  <c r="I108" i="10"/>
  <c r="G108" i="10"/>
  <c r="BA108" i="10" s="1"/>
  <c r="BE107" i="10"/>
  <c r="BD107" i="10"/>
  <c r="BC107" i="10"/>
  <c r="BB107" i="10"/>
  <c r="K107" i="10"/>
  <c r="I107" i="10"/>
  <c r="G107" i="10"/>
  <c r="BA107" i="10" s="1"/>
  <c r="BE106" i="10"/>
  <c r="BD106" i="10"/>
  <c r="BC106" i="10"/>
  <c r="BB106" i="10"/>
  <c r="K106" i="10"/>
  <c r="I106" i="10"/>
  <c r="G106" i="10"/>
  <c r="BA106" i="10" s="1"/>
  <c r="BE105" i="10"/>
  <c r="BD105" i="10"/>
  <c r="BC105" i="10"/>
  <c r="BB105" i="10"/>
  <c r="K105" i="10"/>
  <c r="I105" i="10"/>
  <c r="G105" i="10"/>
  <c r="BA105" i="10" s="1"/>
  <c r="BE104" i="10"/>
  <c r="BD104" i="10"/>
  <c r="BC104" i="10"/>
  <c r="BB104" i="10"/>
  <c r="K104" i="10"/>
  <c r="I104" i="10"/>
  <c r="G104" i="10"/>
  <c r="BA104" i="10" s="1"/>
  <c r="BE103" i="10"/>
  <c r="BD103" i="10"/>
  <c r="BC103" i="10"/>
  <c r="BB103" i="10"/>
  <c r="K103" i="10"/>
  <c r="I103" i="10"/>
  <c r="G103" i="10"/>
  <c r="BA103" i="10" s="1"/>
  <c r="BE102" i="10"/>
  <c r="BD102" i="10"/>
  <c r="BC102" i="10"/>
  <c r="BB102" i="10"/>
  <c r="K102" i="10"/>
  <c r="I102" i="10"/>
  <c r="G102" i="10"/>
  <c r="BA102" i="10" s="1"/>
  <c r="BE101" i="10"/>
  <c r="BD101" i="10"/>
  <c r="BC101" i="10"/>
  <c r="BB101" i="10"/>
  <c r="K101" i="10"/>
  <c r="I101" i="10"/>
  <c r="G101" i="10"/>
  <c r="BA101" i="10" s="1"/>
  <c r="BE100" i="10"/>
  <c r="BD100" i="10"/>
  <c r="BC100" i="10"/>
  <c r="BB100" i="10"/>
  <c r="K100" i="10"/>
  <c r="I100" i="10"/>
  <c r="G100" i="10"/>
  <c r="BA100" i="10" s="1"/>
  <c r="BE99" i="10"/>
  <c r="BD99" i="10"/>
  <c r="BC99" i="10"/>
  <c r="BB99" i="10"/>
  <c r="K99" i="10"/>
  <c r="I99" i="10"/>
  <c r="G99" i="10"/>
  <c r="BA99" i="10" s="1"/>
  <c r="BE98" i="10"/>
  <c r="BD98" i="10"/>
  <c r="BC98" i="10"/>
  <c r="BB98" i="10"/>
  <c r="K98" i="10"/>
  <c r="I98" i="10"/>
  <c r="G98" i="10"/>
  <c r="BA98" i="10" s="1"/>
  <c r="BE97" i="10"/>
  <c r="BD97" i="10"/>
  <c r="BC97" i="10"/>
  <c r="BB97" i="10"/>
  <c r="K97" i="10"/>
  <c r="I97" i="10"/>
  <c r="G97" i="10"/>
  <c r="BA97" i="10" s="1"/>
  <c r="BE96" i="10"/>
  <c r="BD96" i="10"/>
  <c r="BC96" i="10"/>
  <c r="BB96" i="10"/>
  <c r="K96" i="10"/>
  <c r="I96" i="10"/>
  <c r="G96" i="10"/>
  <c r="BA96" i="10" s="1"/>
  <c r="BE95" i="10"/>
  <c r="BD95" i="10"/>
  <c r="BC95" i="10"/>
  <c r="BB95" i="10"/>
  <c r="K95" i="10"/>
  <c r="I95" i="10"/>
  <c r="G95" i="10"/>
  <c r="BA95" i="10" s="1"/>
  <c r="BE94" i="10"/>
  <c r="BD94" i="10"/>
  <c r="BC94" i="10"/>
  <c r="BB94" i="10"/>
  <c r="K94" i="10"/>
  <c r="I94" i="10"/>
  <c r="G94" i="10"/>
  <c r="BA94" i="10" s="1"/>
  <c r="BE93" i="10"/>
  <c r="BD93" i="10"/>
  <c r="BC93" i="10"/>
  <c r="BB93" i="10"/>
  <c r="K93" i="10"/>
  <c r="I93" i="10"/>
  <c r="G93" i="10"/>
  <c r="BA93" i="10" s="1"/>
  <c r="BE92" i="10"/>
  <c r="BD92" i="10"/>
  <c r="BC92" i="10"/>
  <c r="BB92" i="10"/>
  <c r="K92" i="10"/>
  <c r="I92" i="10"/>
  <c r="G92" i="10"/>
  <c r="BA92" i="10" s="1"/>
  <c r="BE91" i="10"/>
  <c r="BD91" i="10"/>
  <c r="BC91" i="10"/>
  <c r="BB91" i="10"/>
  <c r="K91" i="10"/>
  <c r="I91" i="10"/>
  <c r="G91" i="10"/>
  <c r="BA91" i="10" s="1"/>
  <c r="BE90" i="10"/>
  <c r="BD90" i="10"/>
  <c r="BC90" i="10"/>
  <c r="BB90" i="10"/>
  <c r="K90" i="10"/>
  <c r="I90" i="10"/>
  <c r="G90" i="10"/>
  <c r="BA90" i="10" s="1"/>
  <c r="BE89" i="10"/>
  <c r="BD89" i="10"/>
  <c r="BC89" i="10"/>
  <c r="BB89" i="10"/>
  <c r="K89" i="10"/>
  <c r="I89" i="10"/>
  <c r="G89" i="10"/>
  <c r="BA89" i="10" s="1"/>
  <c r="BE88" i="10"/>
  <c r="BD88" i="10"/>
  <c r="BC88" i="10"/>
  <c r="BB88" i="10"/>
  <c r="K88" i="10"/>
  <c r="I88" i="10"/>
  <c r="G88" i="10"/>
  <c r="BA88" i="10" s="1"/>
  <c r="BE87" i="10"/>
  <c r="BD87" i="10"/>
  <c r="BC87" i="10"/>
  <c r="BB87" i="10"/>
  <c r="K87" i="10"/>
  <c r="I87" i="10"/>
  <c r="G87" i="10"/>
  <c r="BA87" i="10" s="1"/>
  <c r="BE86" i="10"/>
  <c r="BD86" i="10"/>
  <c r="BC86" i="10"/>
  <c r="BB86" i="10"/>
  <c r="K86" i="10"/>
  <c r="I86" i="10"/>
  <c r="G86" i="10"/>
  <c r="BA86" i="10" s="1"/>
  <c r="BE85" i="10"/>
  <c r="BD85" i="10"/>
  <c r="BC85" i="10"/>
  <c r="BB85" i="10"/>
  <c r="K85" i="10"/>
  <c r="I85" i="10"/>
  <c r="G85" i="10"/>
  <c r="BA85" i="10" s="1"/>
  <c r="BE84" i="10"/>
  <c r="BD84" i="10"/>
  <c r="BC84" i="10"/>
  <c r="BB84" i="10"/>
  <c r="K84" i="10"/>
  <c r="I84" i="10"/>
  <c r="G84" i="10"/>
  <c r="BA84" i="10" s="1"/>
  <c r="BE83" i="10"/>
  <c r="BD83" i="10"/>
  <c r="BC83" i="10"/>
  <c r="BB83" i="10"/>
  <c r="K83" i="10"/>
  <c r="I83" i="10"/>
  <c r="G83" i="10"/>
  <c r="BA83" i="10" s="1"/>
  <c r="BE82" i="10"/>
  <c r="BD82" i="10"/>
  <c r="BC82" i="10"/>
  <c r="BB82" i="10"/>
  <c r="K82" i="10"/>
  <c r="I82" i="10"/>
  <c r="G82" i="10"/>
  <c r="BA82" i="10" s="1"/>
  <c r="BE77" i="10"/>
  <c r="BD77" i="10"/>
  <c r="BC77" i="10"/>
  <c r="BB77" i="10"/>
  <c r="K77" i="10"/>
  <c r="I77" i="10"/>
  <c r="G77" i="10"/>
  <c r="BA77" i="10" s="1"/>
  <c r="BE72" i="10"/>
  <c r="BD72" i="10"/>
  <c r="BC72" i="10"/>
  <c r="BB72" i="10"/>
  <c r="K72" i="10"/>
  <c r="I72" i="10"/>
  <c r="G72" i="10"/>
  <c r="BA72" i="10" s="1"/>
  <c r="BE71" i="10"/>
  <c r="BD71" i="10"/>
  <c r="BC71" i="10"/>
  <c r="BB71" i="10"/>
  <c r="K71" i="10"/>
  <c r="I71" i="10"/>
  <c r="G71" i="10"/>
  <c r="BA71" i="10" s="1"/>
  <c r="BE70" i="10"/>
  <c r="BD70" i="10"/>
  <c r="BC70" i="10"/>
  <c r="BB70" i="10"/>
  <c r="K70" i="10"/>
  <c r="I70" i="10"/>
  <c r="G70" i="10"/>
  <c r="BA70" i="10" s="1"/>
  <c r="BE69" i="10"/>
  <c r="BD69" i="10"/>
  <c r="BC69" i="10"/>
  <c r="BB69" i="10"/>
  <c r="K69" i="10"/>
  <c r="I69" i="10"/>
  <c r="G69" i="10"/>
  <c r="BA69" i="10" s="1"/>
  <c r="BE68" i="10"/>
  <c r="BD68" i="10"/>
  <c r="BC68" i="10"/>
  <c r="BB68" i="10"/>
  <c r="K68" i="10"/>
  <c r="I68" i="10"/>
  <c r="G68" i="10"/>
  <c r="BA68" i="10" s="1"/>
  <c r="BE67" i="10"/>
  <c r="BD67" i="10"/>
  <c r="BC67" i="10"/>
  <c r="BB67" i="10"/>
  <c r="K67" i="10"/>
  <c r="I67" i="10"/>
  <c r="G67" i="10"/>
  <c r="BA67" i="10" s="1"/>
  <c r="BE66" i="10"/>
  <c r="BD66" i="10"/>
  <c r="BC66" i="10"/>
  <c r="BB66" i="10"/>
  <c r="K66" i="10"/>
  <c r="I66" i="10"/>
  <c r="G66" i="10"/>
  <c r="BA66" i="10" s="1"/>
  <c r="BE65" i="10"/>
  <c r="BD65" i="10"/>
  <c r="BC65" i="10"/>
  <c r="BB65" i="10"/>
  <c r="K65" i="10"/>
  <c r="I65" i="10"/>
  <c r="G65" i="10"/>
  <c r="BA65" i="10" s="1"/>
  <c r="BE64" i="10"/>
  <c r="BD64" i="10"/>
  <c r="BC64" i="10"/>
  <c r="BB64" i="10"/>
  <c r="K64" i="10"/>
  <c r="I64" i="10"/>
  <c r="G64" i="10"/>
  <c r="BA64" i="10" s="1"/>
  <c r="BE63" i="10"/>
  <c r="BD63" i="10"/>
  <c r="BC63" i="10"/>
  <c r="BB63" i="10"/>
  <c r="K63" i="10"/>
  <c r="I63" i="10"/>
  <c r="G63" i="10"/>
  <c r="BA63" i="10" s="1"/>
  <c r="BE62" i="10"/>
  <c r="BD62" i="10"/>
  <c r="BC62" i="10"/>
  <c r="BB62" i="10"/>
  <c r="K62" i="10"/>
  <c r="I62" i="10"/>
  <c r="G62" i="10"/>
  <c r="BA62" i="10" s="1"/>
  <c r="BE61" i="10"/>
  <c r="BD61" i="10"/>
  <c r="BC61" i="10"/>
  <c r="BB61" i="10"/>
  <c r="K61" i="10"/>
  <c r="I61" i="10"/>
  <c r="G61" i="10"/>
  <c r="BA61" i="10" s="1"/>
  <c r="BE60" i="10"/>
  <c r="BD60" i="10"/>
  <c r="BC60" i="10"/>
  <c r="BB60" i="10"/>
  <c r="K60" i="10"/>
  <c r="I60" i="10"/>
  <c r="G60" i="10"/>
  <c r="BA60" i="10" s="1"/>
  <c r="BE59" i="10"/>
  <c r="BD59" i="10"/>
  <c r="BC59" i="10"/>
  <c r="BB59" i="10"/>
  <c r="K59" i="10"/>
  <c r="I59" i="10"/>
  <c r="G59" i="10"/>
  <c r="BA59" i="10" s="1"/>
  <c r="BE58" i="10"/>
  <c r="BD58" i="10"/>
  <c r="BC58" i="10"/>
  <c r="BB58" i="10"/>
  <c r="K58" i="10"/>
  <c r="I58" i="10"/>
  <c r="G58" i="10"/>
  <c r="BA58" i="10" s="1"/>
  <c r="BE57" i="10"/>
  <c r="BD57" i="10"/>
  <c r="BC57" i="10"/>
  <c r="BB57" i="10"/>
  <c r="K57" i="10"/>
  <c r="I57" i="10"/>
  <c r="G57" i="10"/>
  <c r="BA57" i="10" s="1"/>
  <c r="BE56" i="10"/>
  <c r="BD56" i="10"/>
  <c r="BC56" i="10"/>
  <c r="BB56" i="10"/>
  <c r="K56" i="10"/>
  <c r="I56" i="10"/>
  <c r="G56" i="10"/>
  <c r="BA56" i="10" s="1"/>
  <c r="BE55" i="10"/>
  <c r="BD55" i="10"/>
  <c r="BC55" i="10"/>
  <c r="BB55" i="10"/>
  <c r="BA55" i="10"/>
  <c r="K55" i="10"/>
  <c r="I55" i="10"/>
  <c r="G55" i="10"/>
  <c r="BE54" i="10"/>
  <c r="BD54" i="10"/>
  <c r="BC54" i="10"/>
  <c r="BB54" i="10"/>
  <c r="K54" i="10"/>
  <c r="I54" i="10"/>
  <c r="G54" i="10"/>
  <c r="BA54" i="10" s="1"/>
  <c r="BE53" i="10"/>
  <c r="BD53" i="10"/>
  <c r="BC53" i="10"/>
  <c r="BB53" i="10"/>
  <c r="K53" i="10"/>
  <c r="I53" i="10"/>
  <c r="G53" i="10"/>
  <c r="BA53" i="10" s="1"/>
  <c r="BE52" i="10"/>
  <c r="BD52" i="10"/>
  <c r="BC52" i="10"/>
  <c r="BB52" i="10"/>
  <c r="BA52" i="10"/>
  <c r="K52" i="10"/>
  <c r="I52" i="10"/>
  <c r="G52" i="10"/>
  <c r="BE51" i="10"/>
  <c r="BD51" i="10"/>
  <c r="BC51" i="10"/>
  <c r="BB51" i="10"/>
  <c r="K51" i="10"/>
  <c r="I51" i="10"/>
  <c r="G51" i="10"/>
  <c r="BA51" i="10" s="1"/>
  <c r="BE50" i="10"/>
  <c r="BD50" i="10"/>
  <c r="BC50" i="10"/>
  <c r="BB50" i="10"/>
  <c r="K50" i="10"/>
  <c r="I50" i="10"/>
  <c r="G50" i="10"/>
  <c r="BA50" i="10" s="1"/>
  <c r="BE49" i="10"/>
  <c r="BD49" i="10"/>
  <c r="BC49" i="10"/>
  <c r="BB49" i="10"/>
  <c r="BA49" i="10"/>
  <c r="K49" i="10"/>
  <c r="I49" i="10"/>
  <c r="G49" i="10"/>
  <c r="BE48" i="10"/>
  <c r="BD48" i="10"/>
  <c r="BC48" i="10"/>
  <c r="BB48" i="10"/>
  <c r="K48" i="10"/>
  <c r="I48" i="10"/>
  <c r="G48" i="10"/>
  <c r="BA48" i="10" s="1"/>
  <c r="BE47" i="10"/>
  <c r="BD47" i="10"/>
  <c r="BC47" i="10"/>
  <c r="BB47" i="10"/>
  <c r="K47" i="10"/>
  <c r="I47" i="10"/>
  <c r="G47" i="10"/>
  <c r="BA47" i="10" s="1"/>
  <c r="BE46" i="10"/>
  <c r="BD46" i="10"/>
  <c r="BC46" i="10"/>
  <c r="BB46" i="10"/>
  <c r="K46" i="10"/>
  <c r="I46" i="10"/>
  <c r="G46" i="10"/>
  <c r="BA46" i="10" s="1"/>
  <c r="BE45" i="10"/>
  <c r="BD45" i="10"/>
  <c r="BC45" i="10"/>
  <c r="BB45" i="10"/>
  <c r="K45" i="10"/>
  <c r="I45" i="10"/>
  <c r="G45" i="10"/>
  <c r="BA45" i="10" s="1"/>
  <c r="BE44" i="10"/>
  <c r="BD44" i="10"/>
  <c r="BC44" i="10"/>
  <c r="BB44" i="10"/>
  <c r="K44" i="10"/>
  <c r="I44" i="10"/>
  <c r="G44" i="10"/>
  <c r="BA44" i="10" s="1"/>
  <c r="BE43" i="10"/>
  <c r="BD43" i="10"/>
  <c r="BC43" i="10"/>
  <c r="BB43" i="10"/>
  <c r="K43" i="10"/>
  <c r="I43" i="10"/>
  <c r="G43" i="10"/>
  <c r="BA43" i="10" s="1"/>
  <c r="BE42" i="10"/>
  <c r="BD42" i="10"/>
  <c r="BC42" i="10"/>
  <c r="BB42" i="10"/>
  <c r="K42" i="10"/>
  <c r="I42" i="10"/>
  <c r="G42" i="10"/>
  <c r="BA42" i="10" s="1"/>
  <c r="BE41" i="10"/>
  <c r="BD41" i="10"/>
  <c r="BC41" i="10"/>
  <c r="BB41" i="10"/>
  <c r="K41" i="10"/>
  <c r="I41" i="10"/>
  <c r="G41" i="10"/>
  <c r="BA41" i="10" s="1"/>
  <c r="BE40" i="10"/>
  <c r="BD40" i="10"/>
  <c r="BC40" i="10"/>
  <c r="BB40" i="10"/>
  <c r="K40" i="10"/>
  <c r="I40" i="10"/>
  <c r="G40" i="10"/>
  <c r="BA40" i="10" s="1"/>
  <c r="BE39" i="10"/>
  <c r="BD39" i="10"/>
  <c r="BC39" i="10"/>
  <c r="BB39" i="10"/>
  <c r="K39" i="10"/>
  <c r="I39" i="10"/>
  <c r="G39" i="10"/>
  <c r="BA39" i="10" s="1"/>
  <c r="BE38" i="10"/>
  <c r="BD38" i="10"/>
  <c r="BC38" i="10"/>
  <c r="BB38" i="10"/>
  <c r="K38" i="10"/>
  <c r="I38" i="10"/>
  <c r="G38" i="10"/>
  <c r="BA38" i="10" s="1"/>
  <c r="BE37" i="10"/>
  <c r="BD37" i="10"/>
  <c r="BC37" i="10"/>
  <c r="BB37" i="10"/>
  <c r="BA37" i="10"/>
  <c r="K37" i="10"/>
  <c r="I37" i="10"/>
  <c r="G37" i="10"/>
  <c r="BE36" i="10"/>
  <c r="BD36" i="10"/>
  <c r="BC36" i="10"/>
  <c r="BB36" i="10"/>
  <c r="K36" i="10"/>
  <c r="I36" i="10"/>
  <c r="G36" i="10"/>
  <c r="BA36" i="10" s="1"/>
  <c r="BE35" i="10"/>
  <c r="BD35" i="10"/>
  <c r="BC35" i="10"/>
  <c r="BB35" i="10"/>
  <c r="K35" i="10"/>
  <c r="I35" i="10"/>
  <c r="G35" i="10"/>
  <c r="BA35" i="10" s="1"/>
  <c r="BE34" i="10"/>
  <c r="BD34" i="10"/>
  <c r="BC34" i="10"/>
  <c r="BB34" i="10"/>
  <c r="BA34" i="10"/>
  <c r="K34" i="10"/>
  <c r="I34" i="10"/>
  <c r="G34" i="10"/>
  <c r="BE33" i="10"/>
  <c r="BD33" i="10"/>
  <c r="BC33" i="10"/>
  <c r="BB33" i="10"/>
  <c r="K33" i="10"/>
  <c r="I33" i="10"/>
  <c r="G33" i="10"/>
  <c r="BA33" i="10" s="1"/>
  <c r="BE32" i="10"/>
  <c r="BD32" i="10"/>
  <c r="BC32" i="10"/>
  <c r="BB32" i="10"/>
  <c r="K32" i="10"/>
  <c r="I32" i="10"/>
  <c r="G32" i="10"/>
  <c r="BA32" i="10" s="1"/>
  <c r="BE31" i="10"/>
  <c r="BD31" i="10"/>
  <c r="BC31" i="10"/>
  <c r="BB31" i="10"/>
  <c r="BA31" i="10"/>
  <c r="K31" i="10"/>
  <c r="I31" i="10"/>
  <c r="G31" i="10"/>
  <c r="BE30" i="10"/>
  <c r="BD30" i="10"/>
  <c r="BC30" i="10"/>
  <c r="BB30" i="10"/>
  <c r="K30" i="10"/>
  <c r="I30" i="10"/>
  <c r="G30" i="10"/>
  <c r="BA30" i="10" s="1"/>
  <c r="BE29" i="10"/>
  <c r="BD29" i="10"/>
  <c r="BC29" i="10"/>
  <c r="BB29" i="10"/>
  <c r="K29" i="10"/>
  <c r="I29" i="10"/>
  <c r="G29" i="10"/>
  <c r="BA29" i="10" s="1"/>
  <c r="BE28" i="10"/>
  <c r="BD28" i="10"/>
  <c r="BC28" i="10"/>
  <c r="BB28" i="10"/>
  <c r="K28" i="10"/>
  <c r="I28" i="10"/>
  <c r="G28" i="10"/>
  <c r="BA28" i="10" s="1"/>
  <c r="BE27" i="10"/>
  <c r="BD27" i="10"/>
  <c r="BC27" i="10"/>
  <c r="BB27" i="10"/>
  <c r="K27" i="10"/>
  <c r="I27" i="10"/>
  <c r="G27" i="10"/>
  <c r="BA27" i="10" s="1"/>
  <c r="BE26" i="10"/>
  <c r="BD26" i="10"/>
  <c r="BC26" i="10"/>
  <c r="BB26" i="10"/>
  <c r="K26" i="10"/>
  <c r="I26" i="10"/>
  <c r="G26" i="10"/>
  <c r="BA26" i="10" s="1"/>
  <c r="BE25" i="10"/>
  <c r="BD25" i="10"/>
  <c r="BC25" i="10"/>
  <c r="BB25" i="10"/>
  <c r="K25" i="10"/>
  <c r="I25" i="10"/>
  <c r="G25" i="10"/>
  <c r="BA25" i="10" s="1"/>
  <c r="BE24" i="10"/>
  <c r="BD24" i="10"/>
  <c r="BC24" i="10"/>
  <c r="BB24" i="10"/>
  <c r="K24" i="10"/>
  <c r="I24" i="10"/>
  <c r="G24" i="10"/>
  <c r="BA24" i="10" s="1"/>
  <c r="BE23" i="10"/>
  <c r="BD23" i="10"/>
  <c r="BC23" i="10"/>
  <c r="BB23" i="10"/>
  <c r="K23" i="10"/>
  <c r="I23" i="10"/>
  <c r="G23" i="10"/>
  <c r="BA23" i="10" s="1"/>
  <c r="BE22" i="10"/>
  <c r="BD22" i="10"/>
  <c r="BC22" i="10"/>
  <c r="BB22" i="10"/>
  <c r="K22" i="10"/>
  <c r="I22" i="10"/>
  <c r="G22" i="10"/>
  <c r="BA22" i="10" s="1"/>
  <c r="BE21" i="10"/>
  <c r="BD21" i="10"/>
  <c r="BC21" i="10"/>
  <c r="BB21" i="10"/>
  <c r="K21" i="10"/>
  <c r="I21" i="10"/>
  <c r="G21" i="10"/>
  <c r="BA21" i="10" s="1"/>
  <c r="BE20" i="10"/>
  <c r="BD20" i="10"/>
  <c r="BC20" i="10"/>
  <c r="BB20" i="10"/>
  <c r="K20" i="10"/>
  <c r="I20" i="10"/>
  <c r="G20" i="10"/>
  <c r="BA20" i="10" s="1"/>
  <c r="BE19" i="10"/>
  <c r="BD19" i="10"/>
  <c r="BC19" i="10"/>
  <c r="BB19" i="10"/>
  <c r="BA19" i="10"/>
  <c r="K19" i="10"/>
  <c r="I19" i="10"/>
  <c r="G19" i="10"/>
  <c r="BE18" i="10"/>
  <c r="BD18" i="10"/>
  <c r="BC18" i="10"/>
  <c r="BB18" i="10"/>
  <c r="K18" i="10"/>
  <c r="I18" i="10"/>
  <c r="G18" i="10"/>
  <c r="BA18" i="10" s="1"/>
  <c r="BE17" i="10"/>
  <c r="BD17" i="10"/>
  <c r="BC17" i="10"/>
  <c r="BB17" i="10"/>
  <c r="K17" i="10"/>
  <c r="I17" i="10"/>
  <c r="G17" i="10"/>
  <c r="BA17" i="10" s="1"/>
  <c r="BE16" i="10"/>
  <c r="BD16" i="10"/>
  <c r="BC16" i="10"/>
  <c r="BB16" i="10"/>
  <c r="BA16" i="10"/>
  <c r="K16" i="10"/>
  <c r="I16" i="10"/>
  <c r="G16" i="10"/>
  <c r="BE15" i="10"/>
  <c r="BD15" i="10"/>
  <c r="BC15" i="10"/>
  <c r="BB15" i="10"/>
  <c r="K15" i="10"/>
  <c r="I15" i="10"/>
  <c r="G15" i="10"/>
  <c r="BA15" i="10" s="1"/>
  <c r="BE14" i="10"/>
  <c r="BD14" i="10"/>
  <c r="BC14" i="10"/>
  <c r="BB14" i="10"/>
  <c r="K14" i="10"/>
  <c r="I14" i="10"/>
  <c r="G14" i="10"/>
  <c r="BA14" i="10" s="1"/>
  <c r="BE13" i="10"/>
  <c r="BD13" i="10"/>
  <c r="BC13" i="10"/>
  <c r="BB13" i="10"/>
  <c r="BA13" i="10"/>
  <c r="K13" i="10"/>
  <c r="I13" i="10"/>
  <c r="G13" i="10"/>
  <c r="BE12" i="10"/>
  <c r="BD12" i="10"/>
  <c r="BC12" i="10"/>
  <c r="BB12" i="10"/>
  <c r="K12" i="10"/>
  <c r="I12" i="10"/>
  <c r="G12" i="10"/>
  <c r="BA12" i="10" s="1"/>
  <c r="BE11" i="10"/>
  <c r="BD11" i="10"/>
  <c r="BC11" i="10"/>
  <c r="BB11" i="10"/>
  <c r="K11" i="10"/>
  <c r="I11" i="10"/>
  <c r="G11" i="10"/>
  <c r="BA11" i="10" s="1"/>
  <c r="BE10" i="10"/>
  <c r="BD10" i="10"/>
  <c r="BC10" i="10"/>
  <c r="BB10" i="10"/>
  <c r="K10" i="10"/>
  <c r="I10" i="10"/>
  <c r="G10" i="10"/>
  <c r="BA10" i="10" s="1"/>
  <c r="BE9" i="10"/>
  <c r="BD9" i="10"/>
  <c r="BC9" i="10"/>
  <c r="BB9" i="10"/>
  <c r="K9" i="10"/>
  <c r="I9" i="10"/>
  <c r="G9" i="10"/>
  <c r="BA9" i="10" s="1"/>
  <c r="BE8" i="10"/>
  <c r="BD8" i="10"/>
  <c r="BC8" i="10"/>
  <c r="BB8" i="10"/>
  <c r="K8" i="10"/>
  <c r="I8" i="10"/>
  <c r="G8" i="10"/>
  <c r="B7" i="9"/>
  <c r="A7" i="9"/>
  <c r="K154" i="10"/>
  <c r="E4" i="10"/>
  <c r="F3" i="10"/>
  <c r="G13" i="9"/>
  <c r="I13" i="9" s="1"/>
  <c r="H14" i="9" s="1"/>
  <c r="G23" i="8" s="1"/>
  <c r="G22" i="8" s="1"/>
  <c r="C33" i="8"/>
  <c r="F33" i="8" s="1"/>
  <c r="C31" i="8"/>
  <c r="G15" i="8"/>
  <c r="D15" i="8"/>
  <c r="G7" i="8"/>
  <c r="BE98" i="7"/>
  <c r="BD98" i="7"/>
  <c r="BC98" i="7"/>
  <c r="BB98" i="7"/>
  <c r="K98" i="7"/>
  <c r="I98" i="7"/>
  <c r="G98" i="7"/>
  <c r="BA98" i="7" s="1"/>
  <c r="BE96" i="7"/>
  <c r="BD96" i="7"/>
  <c r="BC96" i="7"/>
  <c r="BB96" i="7"/>
  <c r="K96" i="7"/>
  <c r="I96" i="7"/>
  <c r="G96" i="7"/>
  <c r="BA96" i="7" s="1"/>
  <c r="BE95" i="7"/>
  <c r="BD95" i="7"/>
  <c r="BC95" i="7"/>
  <c r="BB95" i="7"/>
  <c r="K95" i="7"/>
  <c r="I95" i="7"/>
  <c r="G95" i="7"/>
  <c r="BA95" i="7" s="1"/>
  <c r="BE94" i="7"/>
  <c r="BD94" i="7"/>
  <c r="BC94" i="7"/>
  <c r="BB94" i="7"/>
  <c r="K94" i="7"/>
  <c r="I94" i="7"/>
  <c r="G94" i="7"/>
  <c r="BA94" i="7" s="1"/>
  <c r="BE93" i="7"/>
  <c r="BD93" i="7"/>
  <c r="BC93" i="7"/>
  <c r="BB93" i="7"/>
  <c r="BA93" i="7"/>
  <c r="K93" i="7"/>
  <c r="K99" i="7" s="1"/>
  <c r="I93" i="7"/>
  <c r="G93" i="7"/>
  <c r="B9" i="6"/>
  <c r="A9" i="6"/>
  <c r="BE90" i="7"/>
  <c r="BD90" i="7"/>
  <c r="BC90" i="7"/>
  <c r="BB90" i="7"/>
  <c r="K90" i="7"/>
  <c r="I90" i="7"/>
  <c r="G90" i="7"/>
  <c r="BA90" i="7" s="1"/>
  <c r="BE89" i="7"/>
  <c r="BD89" i="7"/>
  <c r="BC89" i="7"/>
  <c r="BB89" i="7"/>
  <c r="K89" i="7"/>
  <c r="I89" i="7"/>
  <c r="G89" i="7"/>
  <c r="BA89" i="7" s="1"/>
  <c r="BE88" i="7"/>
  <c r="BD88" i="7"/>
  <c r="BC88" i="7"/>
  <c r="BB88" i="7"/>
  <c r="K88" i="7"/>
  <c r="I88" i="7"/>
  <c r="G88" i="7"/>
  <c r="BA88" i="7" s="1"/>
  <c r="BE87" i="7"/>
  <c r="BD87" i="7"/>
  <c r="BC87" i="7"/>
  <c r="BB87" i="7"/>
  <c r="K87" i="7"/>
  <c r="I87" i="7"/>
  <c r="G87" i="7"/>
  <c r="BA87" i="7" s="1"/>
  <c r="BE86" i="7"/>
  <c r="BD86" i="7"/>
  <c r="BC86" i="7"/>
  <c r="BB86" i="7"/>
  <c r="K86" i="7"/>
  <c r="I86" i="7"/>
  <c r="G86" i="7"/>
  <c r="BA86" i="7" s="1"/>
  <c r="BE85" i="7"/>
  <c r="BD85" i="7"/>
  <c r="BC85" i="7"/>
  <c r="BB85" i="7"/>
  <c r="K85" i="7"/>
  <c r="I85" i="7"/>
  <c r="G85" i="7"/>
  <c r="BA85" i="7" s="1"/>
  <c r="BE84" i="7"/>
  <c r="BD84" i="7"/>
  <c r="BC84" i="7"/>
  <c r="BB84" i="7"/>
  <c r="K84" i="7"/>
  <c r="I84" i="7"/>
  <c r="G84" i="7"/>
  <c r="BA84" i="7" s="1"/>
  <c r="BE83" i="7"/>
  <c r="BD83" i="7"/>
  <c r="BC83" i="7"/>
  <c r="BB83" i="7"/>
  <c r="K83" i="7"/>
  <c r="I83" i="7"/>
  <c r="G83" i="7"/>
  <c r="BA83" i="7" s="1"/>
  <c r="BE82" i="7"/>
  <c r="BD82" i="7"/>
  <c r="BC82" i="7"/>
  <c r="BB82" i="7"/>
  <c r="K82" i="7"/>
  <c r="I82" i="7"/>
  <c r="G82" i="7"/>
  <c r="BA82" i="7" s="1"/>
  <c r="BE81" i="7"/>
  <c r="BD81" i="7"/>
  <c r="BC81" i="7"/>
  <c r="BB81" i="7"/>
  <c r="K81" i="7"/>
  <c r="I81" i="7"/>
  <c r="G81" i="7"/>
  <c r="BA81" i="7" s="1"/>
  <c r="BE80" i="7"/>
  <c r="BD80" i="7"/>
  <c r="BC80" i="7"/>
  <c r="BB80" i="7"/>
  <c r="K80" i="7"/>
  <c r="I80" i="7"/>
  <c r="G80" i="7"/>
  <c r="BA80" i="7" s="1"/>
  <c r="BE79" i="7"/>
  <c r="BD79" i="7"/>
  <c r="BC79" i="7"/>
  <c r="BB79" i="7"/>
  <c r="K79" i="7"/>
  <c r="I79" i="7"/>
  <c r="G79" i="7"/>
  <c r="BA79" i="7" s="1"/>
  <c r="BE78" i="7"/>
  <c r="BD78" i="7"/>
  <c r="BC78" i="7"/>
  <c r="BB78" i="7"/>
  <c r="K78" i="7"/>
  <c r="I78" i="7"/>
  <c r="G78" i="7"/>
  <c r="BA78" i="7" s="1"/>
  <c r="BE77" i="7"/>
  <c r="BD77" i="7"/>
  <c r="BC77" i="7"/>
  <c r="BB77" i="7"/>
  <c r="K77" i="7"/>
  <c r="I77" i="7"/>
  <c r="G77" i="7"/>
  <c r="BA77" i="7" s="1"/>
  <c r="BE76" i="7"/>
  <c r="BD76" i="7"/>
  <c r="BC76" i="7"/>
  <c r="BB76" i="7"/>
  <c r="K76" i="7"/>
  <c r="I76" i="7"/>
  <c r="G76" i="7"/>
  <c r="BA76" i="7" s="1"/>
  <c r="BE75" i="7"/>
  <c r="BD75" i="7"/>
  <c r="BC75" i="7"/>
  <c r="BB75" i="7"/>
  <c r="K75" i="7"/>
  <c r="I75" i="7"/>
  <c r="G75" i="7"/>
  <c r="BA75" i="7" s="1"/>
  <c r="BE74" i="7"/>
  <c r="BD74" i="7"/>
  <c r="BC74" i="7"/>
  <c r="BB74" i="7"/>
  <c r="K74" i="7"/>
  <c r="I74" i="7"/>
  <c r="G74" i="7"/>
  <c r="BA74" i="7" s="1"/>
  <c r="BE73" i="7"/>
  <c r="BD73" i="7"/>
  <c r="BC73" i="7"/>
  <c r="BB73" i="7"/>
  <c r="K73" i="7"/>
  <c r="I73" i="7"/>
  <c r="G73" i="7"/>
  <c r="BA73" i="7" s="1"/>
  <c r="BE72" i="7"/>
  <c r="BD72" i="7"/>
  <c r="BC72" i="7"/>
  <c r="BB72" i="7"/>
  <c r="K72" i="7"/>
  <c r="I72" i="7"/>
  <c r="G72" i="7"/>
  <c r="BA72" i="7" s="1"/>
  <c r="BE71" i="7"/>
  <c r="BD71" i="7"/>
  <c r="BC71" i="7"/>
  <c r="BB71" i="7"/>
  <c r="K71" i="7"/>
  <c r="I71" i="7"/>
  <c r="G71" i="7"/>
  <c r="BA71" i="7" s="1"/>
  <c r="BE70" i="7"/>
  <c r="BD70" i="7"/>
  <c r="BC70" i="7"/>
  <c r="BB70" i="7"/>
  <c r="K70" i="7"/>
  <c r="I70" i="7"/>
  <c r="G70" i="7"/>
  <c r="BA70" i="7" s="1"/>
  <c r="BE69" i="7"/>
  <c r="BD69" i="7"/>
  <c r="BC69" i="7"/>
  <c r="BB69" i="7"/>
  <c r="K69" i="7"/>
  <c r="I69" i="7"/>
  <c r="G69" i="7"/>
  <c r="BA69" i="7" s="1"/>
  <c r="BE68" i="7"/>
  <c r="BD68" i="7"/>
  <c r="BC68" i="7"/>
  <c r="BB68" i="7"/>
  <c r="K68" i="7"/>
  <c r="I68" i="7"/>
  <c r="G68" i="7"/>
  <c r="BA68" i="7" s="1"/>
  <c r="BE67" i="7"/>
  <c r="BD67" i="7"/>
  <c r="BC67" i="7"/>
  <c r="BB67" i="7"/>
  <c r="K67" i="7"/>
  <c r="I67" i="7"/>
  <c r="G67" i="7"/>
  <c r="BA67" i="7" s="1"/>
  <c r="BE66" i="7"/>
  <c r="BD66" i="7"/>
  <c r="BC66" i="7"/>
  <c r="BB66" i="7"/>
  <c r="K66" i="7"/>
  <c r="I66" i="7"/>
  <c r="G66" i="7"/>
  <c r="BA66" i="7" s="1"/>
  <c r="BE65" i="7"/>
  <c r="BD65" i="7"/>
  <c r="BC65" i="7"/>
  <c r="BB65" i="7"/>
  <c r="K65" i="7"/>
  <c r="I65" i="7"/>
  <c r="G65" i="7"/>
  <c r="BA65" i="7" s="1"/>
  <c r="BE64" i="7"/>
  <c r="BD64" i="7"/>
  <c r="BC64" i="7"/>
  <c r="BB64" i="7"/>
  <c r="K64" i="7"/>
  <c r="I64" i="7"/>
  <c r="G64" i="7"/>
  <c r="BA64" i="7" s="1"/>
  <c r="BE63" i="7"/>
  <c r="BD63" i="7"/>
  <c r="BC63" i="7"/>
  <c r="BB63" i="7"/>
  <c r="K63" i="7"/>
  <c r="I63" i="7"/>
  <c r="G63" i="7"/>
  <c r="BA63" i="7" s="1"/>
  <c r="BE62" i="7"/>
  <c r="BD62" i="7"/>
  <c r="BC62" i="7"/>
  <c r="BB62" i="7"/>
  <c r="K62" i="7"/>
  <c r="I62" i="7"/>
  <c r="G62" i="7"/>
  <c r="BA62" i="7" s="1"/>
  <c r="BE61" i="7"/>
  <c r="BD61" i="7"/>
  <c r="BC61" i="7"/>
  <c r="BB61" i="7"/>
  <c r="K61" i="7"/>
  <c r="I61" i="7"/>
  <c r="G61" i="7"/>
  <c r="BA61" i="7" s="1"/>
  <c r="BE60" i="7"/>
  <c r="BD60" i="7"/>
  <c r="BC60" i="7"/>
  <c r="BB60" i="7"/>
  <c r="K60" i="7"/>
  <c r="I60" i="7"/>
  <c r="G60" i="7"/>
  <c r="BA60" i="7" s="1"/>
  <c r="BE59" i="7"/>
  <c r="BD59" i="7"/>
  <c r="BC59" i="7"/>
  <c r="BB59" i="7"/>
  <c r="K59" i="7"/>
  <c r="I59" i="7"/>
  <c r="G59" i="7"/>
  <c r="BA59" i="7" s="1"/>
  <c r="BE58" i="7"/>
  <c r="BD58" i="7"/>
  <c r="BC58" i="7"/>
  <c r="BB58" i="7"/>
  <c r="K58" i="7"/>
  <c r="I58" i="7"/>
  <c r="G58" i="7"/>
  <c r="BA58" i="7" s="1"/>
  <c r="BE57" i="7"/>
  <c r="BD57" i="7"/>
  <c r="BC57" i="7"/>
  <c r="BB57" i="7"/>
  <c r="K57" i="7"/>
  <c r="I57" i="7"/>
  <c r="G57" i="7"/>
  <c r="BA57" i="7" s="1"/>
  <c r="BE56" i="7"/>
  <c r="BD56" i="7"/>
  <c r="BC56" i="7"/>
  <c r="BB56" i="7"/>
  <c r="K56" i="7"/>
  <c r="I56" i="7"/>
  <c r="G56" i="7"/>
  <c r="BA56" i="7" s="1"/>
  <c r="BE55" i="7"/>
  <c r="BD55" i="7"/>
  <c r="BC55" i="7"/>
  <c r="BB55" i="7"/>
  <c r="K55" i="7"/>
  <c r="I55" i="7"/>
  <c r="G55" i="7"/>
  <c r="BA55" i="7" s="1"/>
  <c r="BE54" i="7"/>
  <c r="BD54" i="7"/>
  <c r="BC54" i="7"/>
  <c r="BB54" i="7"/>
  <c r="K54" i="7"/>
  <c r="I54" i="7"/>
  <c r="I91" i="7" s="1"/>
  <c r="G54" i="7"/>
  <c r="B8" i="6"/>
  <c r="A8" i="6"/>
  <c r="BE51" i="7"/>
  <c r="BD51" i="7"/>
  <c r="BC51" i="7"/>
  <c r="BB51" i="7"/>
  <c r="K51" i="7"/>
  <c r="I51" i="7"/>
  <c r="G51" i="7"/>
  <c r="BA51" i="7" s="1"/>
  <c r="BE50" i="7"/>
  <c r="BD50" i="7"/>
  <c r="BC50" i="7"/>
  <c r="BB50" i="7"/>
  <c r="K50" i="7"/>
  <c r="I50" i="7"/>
  <c r="G50" i="7"/>
  <c r="BA50" i="7" s="1"/>
  <c r="BE49" i="7"/>
  <c r="BD49" i="7"/>
  <c r="BC49" i="7"/>
  <c r="BB49" i="7"/>
  <c r="K49" i="7"/>
  <c r="I49" i="7"/>
  <c r="G49" i="7"/>
  <c r="BA49" i="7" s="1"/>
  <c r="BE48" i="7"/>
  <c r="BD48" i="7"/>
  <c r="BC48" i="7"/>
  <c r="BB48" i="7"/>
  <c r="K48" i="7"/>
  <c r="I48" i="7"/>
  <c r="G48" i="7"/>
  <c r="BA48" i="7" s="1"/>
  <c r="BE47" i="7"/>
  <c r="BD47" i="7"/>
  <c r="BC47" i="7"/>
  <c r="BB47" i="7"/>
  <c r="K47" i="7"/>
  <c r="I47" i="7"/>
  <c r="G47" i="7"/>
  <c r="BA47" i="7" s="1"/>
  <c r="BE46" i="7"/>
  <c r="BD46" i="7"/>
  <c r="BC46" i="7"/>
  <c r="BB46" i="7"/>
  <c r="K46" i="7"/>
  <c r="I46" i="7"/>
  <c r="G46" i="7"/>
  <c r="BA46" i="7" s="1"/>
  <c r="BE45" i="7"/>
  <c r="BD45" i="7"/>
  <c r="BC45" i="7"/>
  <c r="BB45" i="7"/>
  <c r="K45" i="7"/>
  <c r="I45" i="7"/>
  <c r="G45" i="7"/>
  <c r="BA45" i="7" s="1"/>
  <c r="BE44" i="7"/>
  <c r="BD44" i="7"/>
  <c r="BC44" i="7"/>
  <c r="BB44" i="7"/>
  <c r="BA44" i="7"/>
  <c r="K44" i="7"/>
  <c r="I44" i="7"/>
  <c r="G44" i="7"/>
  <c r="BE43" i="7"/>
  <c r="BD43" i="7"/>
  <c r="BC43" i="7"/>
  <c r="BB43" i="7"/>
  <c r="K43" i="7"/>
  <c r="I43" i="7"/>
  <c r="G43" i="7"/>
  <c r="BA43" i="7" s="1"/>
  <c r="BE42" i="7"/>
  <c r="BD42" i="7"/>
  <c r="BC42" i="7"/>
  <c r="BB42" i="7"/>
  <c r="K42" i="7"/>
  <c r="I42" i="7"/>
  <c r="G42" i="7"/>
  <c r="BA42" i="7" s="1"/>
  <c r="BE41" i="7"/>
  <c r="BD41" i="7"/>
  <c r="BC41" i="7"/>
  <c r="BB41" i="7"/>
  <c r="BA41" i="7"/>
  <c r="K41" i="7"/>
  <c r="I41" i="7"/>
  <c r="G41" i="7"/>
  <c r="BE40" i="7"/>
  <c r="BD40" i="7"/>
  <c r="BC40" i="7"/>
  <c r="BB40" i="7"/>
  <c r="K40" i="7"/>
  <c r="I40" i="7"/>
  <c r="G40" i="7"/>
  <c r="BA40" i="7" s="1"/>
  <c r="BE39" i="7"/>
  <c r="BD39" i="7"/>
  <c r="BC39" i="7"/>
  <c r="BB39" i="7"/>
  <c r="K39" i="7"/>
  <c r="I39" i="7"/>
  <c r="G39" i="7"/>
  <c r="BA39" i="7" s="1"/>
  <c r="BE38" i="7"/>
  <c r="BD38" i="7"/>
  <c r="BC38" i="7"/>
  <c r="BB38" i="7"/>
  <c r="BA38" i="7"/>
  <c r="K38" i="7"/>
  <c r="I38" i="7"/>
  <c r="G38" i="7"/>
  <c r="BE37" i="7"/>
  <c r="BD37" i="7"/>
  <c r="BC37" i="7"/>
  <c r="BB37" i="7"/>
  <c r="K37" i="7"/>
  <c r="I37" i="7"/>
  <c r="G37" i="7"/>
  <c r="BA37" i="7" s="1"/>
  <c r="BE36" i="7"/>
  <c r="BD36" i="7"/>
  <c r="BC36" i="7"/>
  <c r="BB36" i="7"/>
  <c r="K36" i="7"/>
  <c r="I36" i="7"/>
  <c r="G36" i="7"/>
  <c r="BA36" i="7" s="1"/>
  <c r="BE35" i="7"/>
  <c r="BD35" i="7"/>
  <c r="BC35" i="7"/>
  <c r="BB35" i="7"/>
  <c r="BA35" i="7"/>
  <c r="K35" i="7"/>
  <c r="I35" i="7"/>
  <c r="G35" i="7"/>
  <c r="BE34" i="7"/>
  <c r="BD34" i="7"/>
  <c r="BC34" i="7"/>
  <c r="BB34" i="7"/>
  <c r="K34" i="7"/>
  <c r="I34" i="7"/>
  <c r="G34" i="7"/>
  <c r="BA34" i="7" s="1"/>
  <c r="BE33" i="7"/>
  <c r="BD33" i="7"/>
  <c r="BC33" i="7"/>
  <c r="BB33" i="7"/>
  <c r="K33" i="7"/>
  <c r="I33" i="7"/>
  <c r="G33" i="7"/>
  <c r="BA33" i="7" s="1"/>
  <c r="BE32" i="7"/>
  <c r="BD32" i="7"/>
  <c r="BC32" i="7"/>
  <c r="BB32" i="7"/>
  <c r="BA32" i="7"/>
  <c r="K32" i="7"/>
  <c r="I32" i="7"/>
  <c r="G32" i="7"/>
  <c r="BE31" i="7"/>
  <c r="BD31" i="7"/>
  <c r="BC31" i="7"/>
  <c r="BB31" i="7"/>
  <c r="K31" i="7"/>
  <c r="I31" i="7"/>
  <c r="G31" i="7"/>
  <c r="BA31" i="7" s="1"/>
  <c r="BE30" i="7"/>
  <c r="BD30" i="7"/>
  <c r="BC30" i="7"/>
  <c r="BB30" i="7"/>
  <c r="K30" i="7"/>
  <c r="I30" i="7"/>
  <c r="G30" i="7"/>
  <c r="BA30" i="7" s="1"/>
  <c r="BE29" i="7"/>
  <c r="BD29" i="7"/>
  <c r="BC29" i="7"/>
  <c r="BB29" i="7"/>
  <c r="K29" i="7"/>
  <c r="I29" i="7"/>
  <c r="G29" i="7"/>
  <c r="BA29" i="7" s="1"/>
  <c r="BE28" i="7"/>
  <c r="BD28" i="7"/>
  <c r="BC28" i="7"/>
  <c r="BB28" i="7"/>
  <c r="K28" i="7"/>
  <c r="I28" i="7"/>
  <c r="G28" i="7"/>
  <c r="BA28" i="7" s="1"/>
  <c r="BE27" i="7"/>
  <c r="BD27" i="7"/>
  <c r="BC27" i="7"/>
  <c r="BB27" i="7"/>
  <c r="K27" i="7"/>
  <c r="I27" i="7"/>
  <c r="G27" i="7"/>
  <c r="BA27" i="7" s="1"/>
  <c r="BE26" i="7"/>
  <c r="BD26" i="7"/>
  <c r="BC26" i="7"/>
  <c r="BB26" i="7"/>
  <c r="BA26" i="7"/>
  <c r="K26" i="7"/>
  <c r="I26" i="7"/>
  <c r="G26" i="7"/>
  <c r="BE25" i="7"/>
  <c r="BD25" i="7"/>
  <c r="BC25" i="7"/>
  <c r="BB25" i="7"/>
  <c r="K25" i="7"/>
  <c r="I25" i="7"/>
  <c r="G25" i="7"/>
  <c r="BA25" i="7" s="1"/>
  <c r="BE24" i="7"/>
  <c r="BD24" i="7"/>
  <c r="BC24" i="7"/>
  <c r="BB24" i="7"/>
  <c r="K24" i="7"/>
  <c r="I24" i="7"/>
  <c r="G24" i="7"/>
  <c r="BA24" i="7" s="1"/>
  <c r="BE23" i="7"/>
  <c r="BD23" i="7"/>
  <c r="BC23" i="7"/>
  <c r="BB23" i="7"/>
  <c r="K23" i="7"/>
  <c r="I23" i="7"/>
  <c r="G23" i="7"/>
  <c r="BA23" i="7" s="1"/>
  <c r="BE22" i="7"/>
  <c r="BD22" i="7"/>
  <c r="BC22" i="7"/>
  <c r="BB22" i="7"/>
  <c r="K22" i="7"/>
  <c r="I22" i="7"/>
  <c r="G22" i="7"/>
  <c r="BA22" i="7" s="1"/>
  <c r="BE21" i="7"/>
  <c r="BD21" i="7"/>
  <c r="BC21" i="7"/>
  <c r="BB21" i="7"/>
  <c r="K21" i="7"/>
  <c r="I21" i="7"/>
  <c r="G21" i="7"/>
  <c r="BA21" i="7" s="1"/>
  <c r="BE20" i="7"/>
  <c r="BD20" i="7"/>
  <c r="BC20" i="7"/>
  <c r="BB20" i="7"/>
  <c r="BA20" i="7"/>
  <c r="K20" i="7"/>
  <c r="I20" i="7"/>
  <c r="G20" i="7"/>
  <c r="BE19" i="7"/>
  <c r="BD19" i="7"/>
  <c r="BC19" i="7"/>
  <c r="BB19" i="7"/>
  <c r="K19" i="7"/>
  <c r="I19" i="7"/>
  <c r="G19" i="7"/>
  <c r="BA19" i="7" s="1"/>
  <c r="BE18" i="7"/>
  <c r="BD18" i="7"/>
  <c r="BC18" i="7"/>
  <c r="BB18" i="7"/>
  <c r="K18" i="7"/>
  <c r="I18" i="7"/>
  <c r="G18" i="7"/>
  <c r="BA18" i="7" s="1"/>
  <c r="BE17" i="7"/>
  <c r="BD17" i="7"/>
  <c r="BC17" i="7"/>
  <c r="BB17" i="7"/>
  <c r="BA17" i="7"/>
  <c r="K17" i="7"/>
  <c r="I17" i="7"/>
  <c r="G17" i="7"/>
  <c r="BE16" i="7"/>
  <c r="BD16" i="7"/>
  <c r="BC16" i="7"/>
  <c r="BB16" i="7"/>
  <c r="K16" i="7"/>
  <c r="I16" i="7"/>
  <c r="G16" i="7"/>
  <c r="BA16" i="7" s="1"/>
  <c r="BE15" i="7"/>
  <c r="BD15" i="7"/>
  <c r="BC15" i="7"/>
  <c r="BB15" i="7"/>
  <c r="K15" i="7"/>
  <c r="I15" i="7"/>
  <c r="G15" i="7"/>
  <c r="BA15" i="7" s="1"/>
  <c r="BE14" i="7"/>
  <c r="BD14" i="7"/>
  <c r="BC14" i="7"/>
  <c r="BB14" i="7"/>
  <c r="BA14" i="7"/>
  <c r="K14" i="7"/>
  <c r="I14" i="7"/>
  <c r="G14" i="7"/>
  <c r="BE13" i="7"/>
  <c r="BD13" i="7"/>
  <c r="BC13" i="7"/>
  <c r="BB13" i="7"/>
  <c r="K13" i="7"/>
  <c r="I13" i="7"/>
  <c r="G13" i="7"/>
  <c r="BA13" i="7" s="1"/>
  <c r="BE12" i="7"/>
  <c r="BD12" i="7"/>
  <c r="BC12" i="7"/>
  <c r="BB12" i="7"/>
  <c r="K12" i="7"/>
  <c r="I12" i="7"/>
  <c r="G12" i="7"/>
  <c r="BA12" i="7" s="1"/>
  <c r="BE11" i="7"/>
  <c r="BD11" i="7"/>
  <c r="BC11" i="7"/>
  <c r="BB11" i="7"/>
  <c r="K11" i="7"/>
  <c r="I11" i="7"/>
  <c r="G11" i="7"/>
  <c r="BA11" i="7" s="1"/>
  <c r="BE10" i="7"/>
  <c r="BD10" i="7"/>
  <c r="BC10" i="7"/>
  <c r="BB10" i="7"/>
  <c r="K10" i="7"/>
  <c r="I10" i="7"/>
  <c r="G10" i="7"/>
  <c r="BA10" i="7" s="1"/>
  <c r="BE9" i="7"/>
  <c r="BD9" i="7"/>
  <c r="BC9" i="7"/>
  <c r="BB9" i="7"/>
  <c r="K9" i="7"/>
  <c r="I9" i="7"/>
  <c r="G9" i="7"/>
  <c r="BA9" i="7" s="1"/>
  <c r="BE8" i="7"/>
  <c r="BD8" i="7"/>
  <c r="BC8" i="7"/>
  <c r="BB8" i="7"/>
  <c r="BA8" i="7"/>
  <c r="K8" i="7"/>
  <c r="K52" i="7" s="1"/>
  <c r="I8" i="7"/>
  <c r="G8" i="7"/>
  <c r="B7" i="6"/>
  <c r="A7" i="6"/>
  <c r="BE52" i="7"/>
  <c r="I7" i="6" s="1"/>
  <c r="E4" i="7"/>
  <c r="F3" i="7"/>
  <c r="G15" i="6"/>
  <c r="I15" i="6" s="1"/>
  <c r="H16" i="6" s="1"/>
  <c r="G23" i="5" s="1"/>
  <c r="G22" i="5" s="1"/>
  <c r="C33" i="5"/>
  <c r="F33" i="5" s="1"/>
  <c r="C31" i="5"/>
  <c r="G15" i="5"/>
  <c r="D15" i="5"/>
  <c r="G7" i="5"/>
  <c r="BE148" i="4"/>
  <c r="BD148" i="4"/>
  <c r="BC148" i="4"/>
  <c r="BA148" i="4"/>
  <c r="K148" i="4"/>
  <c r="I148" i="4"/>
  <c r="BB148" i="4"/>
  <c r="BE147" i="4"/>
  <c r="BD147" i="4"/>
  <c r="BC147" i="4"/>
  <c r="BA147" i="4"/>
  <c r="K147" i="4"/>
  <c r="I147" i="4"/>
  <c r="BB147" i="4"/>
  <c r="BE146" i="4"/>
  <c r="BD146" i="4"/>
  <c r="BC146" i="4"/>
  <c r="BA146" i="4"/>
  <c r="K146" i="4"/>
  <c r="I146" i="4"/>
  <c r="BB146" i="4"/>
  <c r="BE145" i="4"/>
  <c r="BD145" i="4"/>
  <c r="BC145" i="4"/>
  <c r="BA145" i="4"/>
  <c r="K145" i="4"/>
  <c r="I145" i="4"/>
  <c r="BB145" i="4"/>
  <c r="BE144" i="4"/>
  <c r="BD144" i="4"/>
  <c r="BC144" i="4"/>
  <c r="BA144" i="4"/>
  <c r="K144" i="4"/>
  <c r="I144" i="4"/>
  <c r="BB144" i="4"/>
  <c r="BE143" i="4"/>
  <c r="BD143" i="4"/>
  <c r="BC143" i="4"/>
  <c r="BA143" i="4"/>
  <c r="K143" i="4"/>
  <c r="I143" i="4"/>
  <c r="BB143" i="4"/>
  <c r="BE142" i="4"/>
  <c r="BD142" i="4"/>
  <c r="BC142" i="4"/>
  <c r="BA142" i="4"/>
  <c r="K142" i="4"/>
  <c r="I142" i="4"/>
  <c r="BB142" i="4"/>
  <c r="BE141" i="4"/>
  <c r="BD141" i="4"/>
  <c r="BC141" i="4"/>
  <c r="BA141" i="4"/>
  <c r="K141" i="4"/>
  <c r="I141" i="4"/>
  <c r="I149" i="4" s="1"/>
  <c r="BB141" i="4"/>
  <c r="BE140" i="4"/>
  <c r="BD140" i="4"/>
  <c r="BC140" i="4"/>
  <c r="BA140" i="4"/>
  <c r="K140" i="4"/>
  <c r="I140" i="4"/>
  <c r="BB140" i="4"/>
  <c r="BE139" i="4"/>
  <c r="BD139" i="4"/>
  <c r="BC139" i="4"/>
  <c r="BA139" i="4"/>
  <c r="K139" i="4"/>
  <c r="I139" i="4"/>
  <c r="BB139" i="4"/>
  <c r="B11" i="3"/>
  <c r="A11" i="3"/>
  <c r="BE136" i="4"/>
  <c r="BD136" i="4"/>
  <c r="BC136" i="4"/>
  <c r="BA136" i="4"/>
  <c r="K136" i="4"/>
  <c r="I136" i="4"/>
  <c r="BB136" i="4"/>
  <c r="BE135" i="4"/>
  <c r="BD135" i="4"/>
  <c r="BC135" i="4"/>
  <c r="BA135" i="4"/>
  <c r="K135" i="4"/>
  <c r="I135" i="4"/>
  <c r="BB135" i="4"/>
  <c r="BE134" i="4"/>
  <c r="BD134" i="4"/>
  <c r="BC134" i="4"/>
  <c r="BA134" i="4"/>
  <c r="K134" i="4"/>
  <c r="I134" i="4"/>
  <c r="BB134" i="4"/>
  <c r="BE133" i="4"/>
  <c r="BD133" i="4"/>
  <c r="BC133" i="4"/>
  <c r="BA133" i="4"/>
  <c r="K133" i="4"/>
  <c r="I133" i="4"/>
  <c r="BB133" i="4"/>
  <c r="BE132" i="4"/>
  <c r="BD132" i="4"/>
  <c r="BC132" i="4"/>
  <c r="BA132" i="4"/>
  <c r="K132" i="4"/>
  <c r="I132" i="4"/>
  <c r="BB132" i="4"/>
  <c r="BE131" i="4"/>
  <c r="BD131" i="4"/>
  <c r="BC131" i="4"/>
  <c r="BA131" i="4"/>
  <c r="K131" i="4"/>
  <c r="I131" i="4"/>
  <c r="BB131" i="4"/>
  <c r="BE130" i="4"/>
  <c r="BD130" i="4"/>
  <c r="BC130" i="4"/>
  <c r="BA130" i="4"/>
  <c r="K130" i="4"/>
  <c r="I130" i="4"/>
  <c r="BB130" i="4"/>
  <c r="BE129" i="4"/>
  <c r="BD129" i="4"/>
  <c r="BC129" i="4"/>
  <c r="BA129" i="4"/>
  <c r="K129" i="4"/>
  <c r="I129" i="4"/>
  <c r="BB129" i="4"/>
  <c r="BE128" i="4"/>
  <c r="BD128" i="4"/>
  <c r="BC128" i="4"/>
  <c r="BA128" i="4"/>
  <c r="K128" i="4"/>
  <c r="I128" i="4"/>
  <c r="BB128" i="4"/>
  <c r="BE127" i="4"/>
  <c r="BD127" i="4"/>
  <c r="BC127" i="4"/>
  <c r="BA127" i="4"/>
  <c r="K127" i="4"/>
  <c r="I127" i="4"/>
  <c r="BB127" i="4"/>
  <c r="BE126" i="4"/>
  <c r="BD126" i="4"/>
  <c r="BC126" i="4"/>
  <c r="BA126" i="4"/>
  <c r="K126" i="4"/>
  <c r="I126" i="4"/>
  <c r="BB126" i="4"/>
  <c r="BE125" i="4"/>
  <c r="BD125" i="4"/>
  <c r="BC125" i="4"/>
  <c r="BA125" i="4"/>
  <c r="K125" i="4"/>
  <c r="I125" i="4"/>
  <c r="BB125" i="4"/>
  <c r="BE124" i="4"/>
  <c r="BD124" i="4"/>
  <c r="BC124" i="4"/>
  <c r="BA124" i="4"/>
  <c r="K124" i="4"/>
  <c r="I124" i="4"/>
  <c r="BB124" i="4"/>
  <c r="BE123" i="4"/>
  <c r="BD123" i="4"/>
  <c r="BC123" i="4"/>
  <c r="BA123" i="4"/>
  <c r="K123" i="4"/>
  <c r="I123" i="4"/>
  <c r="BB123" i="4"/>
  <c r="BE122" i="4"/>
  <c r="BD122" i="4"/>
  <c r="BC122" i="4"/>
  <c r="BA122" i="4"/>
  <c r="K122" i="4"/>
  <c r="I122" i="4"/>
  <c r="BB122" i="4"/>
  <c r="BE121" i="4"/>
  <c r="BD121" i="4"/>
  <c r="BC121" i="4"/>
  <c r="BA121" i="4"/>
  <c r="K121" i="4"/>
  <c r="I121" i="4"/>
  <c r="BB121" i="4"/>
  <c r="BE120" i="4"/>
  <c r="BD120" i="4"/>
  <c r="BC120" i="4"/>
  <c r="BA120" i="4"/>
  <c r="K120" i="4"/>
  <c r="I120" i="4"/>
  <c r="BB120" i="4"/>
  <c r="BE119" i="4"/>
  <c r="BD119" i="4"/>
  <c r="BC119" i="4"/>
  <c r="BA119" i="4"/>
  <c r="K119" i="4"/>
  <c r="I119" i="4"/>
  <c r="BB119" i="4"/>
  <c r="BE118" i="4"/>
  <c r="BD118" i="4"/>
  <c r="BC118" i="4"/>
  <c r="BA118" i="4"/>
  <c r="K118" i="4"/>
  <c r="I118" i="4"/>
  <c r="BB118" i="4"/>
  <c r="BE117" i="4"/>
  <c r="BD117" i="4"/>
  <c r="BC117" i="4"/>
  <c r="BA117" i="4"/>
  <c r="K117" i="4"/>
  <c r="I117" i="4"/>
  <c r="BB117" i="4"/>
  <c r="BE116" i="4"/>
  <c r="BD116" i="4"/>
  <c r="BC116" i="4"/>
  <c r="BA116" i="4"/>
  <c r="K116" i="4"/>
  <c r="I116" i="4"/>
  <c r="BB116" i="4"/>
  <c r="BE115" i="4"/>
  <c r="BD115" i="4"/>
  <c r="BC115" i="4"/>
  <c r="BA115" i="4"/>
  <c r="K115" i="4"/>
  <c r="I115" i="4"/>
  <c r="BB115" i="4"/>
  <c r="BE114" i="4"/>
  <c r="BD114" i="4"/>
  <c r="BC114" i="4"/>
  <c r="BA114" i="4"/>
  <c r="K114" i="4"/>
  <c r="I114" i="4"/>
  <c r="BB114" i="4"/>
  <c r="BE113" i="4"/>
  <c r="BD113" i="4"/>
  <c r="BC113" i="4"/>
  <c r="BA113" i="4"/>
  <c r="K113" i="4"/>
  <c r="I113" i="4"/>
  <c r="BB113" i="4"/>
  <c r="BE112" i="4"/>
  <c r="BD112" i="4"/>
  <c r="BC112" i="4"/>
  <c r="BA112" i="4"/>
  <c r="K112" i="4"/>
  <c r="I112" i="4"/>
  <c r="BB112" i="4"/>
  <c r="BE111" i="4"/>
  <c r="BD111" i="4"/>
  <c r="BC111" i="4"/>
  <c r="BA111" i="4"/>
  <c r="K111" i="4"/>
  <c r="I111" i="4"/>
  <c r="BB111" i="4"/>
  <c r="BE110" i="4"/>
  <c r="BD110" i="4"/>
  <c r="BC110" i="4"/>
  <c r="BA110" i="4"/>
  <c r="K110" i="4"/>
  <c r="I110" i="4"/>
  <c r="BB110" i="4"/>
  <c r="BE109" i="4"/>
  <c r="BD109" i="4"/>
  <c r="BC109" i="4"/>
  <c r="BA109" i="4"/>
  <c r="K109" i="4"/>
  <c r="I109" i="4"/>
  <c r="BB109" i="4"/>
  <c r="BE108" i="4"/>
  <c r="BD108" i="4"/>
  <c r="BC108" i="4"/>
  <c r="BA108" i="4"/>
  <c r="K108" i="4"/>
  <c r="I108" i="4"/>
  <c r="BB108" i="4"/>
  <c r="BE107" i="4"/>
  <c r="BD107" i="4"/>
  <c r="BC107" i="4"/>
  <c r="BA107" i="4"/>
  <c r="K107" i="4"/>
  <c r="K137" i="4" s="1"/>
  <c r="I107" i="4"/>
  <c r="BB107" i="4"/>
  <c r="B10" i="3"/>
  <c r="A10" i="3"/>
  <c r="BE104" i="4"/>
  <c r="BD104" i="4"/>
  <c r="BC104" i="4"/>
  <c r="BA104" i="4"/>
  <c r="K104" i="4"/>
  <c r="I104" i="4"/>
  <c r="BB104" i="4"/>
  <c r="BE103" i="4"/>
  <c r="BD103" i="4"/>
  <c r="BC103" i="4"/>
  <c r="BA103" i="4"/>
  <c r="K103" i="4"/>
  <c r="I103" i="4"/>
  <c r="BB103" i="4"/>
  <c r="BE102" i="4"/>
  <c r="BD102" i="4"/>
  <c r="BC102" i="4"/>
  <c r="BA102" i="4"/>
  <c r="K102" i="4"/>
  <c r="I102" i="4"/>
  <c r="BB102" i="4"/>
  <c r="BE101" i="4"/>
  <c r="BD101" i="4"/>
  <c r="BC101" i="4"/>
  <c r="BA101" i="4"/>
  <c r="K101" i="4"/>
  <c r="I101" i="4"/>
  <c r="BB101" i="4"/>
  <c r="BE100" i="4"/>
  <c r="BD100" i="4"/>
  <c r="BC100" i="4"/>
  <c r="BA100" i="4"/>
  <c r="K100" i="4"/>
  <c r="I100" i="4"/>
  <c r="BB100" i="4"/>
  <c r="BE99" i="4"/>
  <c r="BD99" i="4"/>
  <c r="BC99" i="4"/>
  <c r="BA99" i="4"/>
  <c r="K99" i="4"/>
  <c r="I99" i="4"/>
  <c r="BB99" i="4"/>
  <c r="BE98" i="4"/>
  <c r="BD98" i="4"/>
  <c r="BC98" i="4"/>
  <c r="BA98" i="4"/>
  <c r="K98" i="4"/>
  <c r="I98" i="4"/>
  <c r="BB98" i="4"/>
  <c r="BE97" i="4"/>
  <c r="BD97" i="4"/>
  <c r="BC97" i="4"/>
  <c r="BA97" i="4"/>
  <c r="K97" i="4"/>
  <c r="I97" i="4"/>
  <c r="BB97" i="4"/>
  <c r="BE96" i="4"/>
  <c r="BD96" i="4"/>
  <c r="BC96" i="4"/>
  <c r="BA96" i="4"/>
  <c r="K96" i="4"/>
  <c r="I96" i="4"/>
  <c r="BB96" i="4"/>
  <c r="BE95" i="4"/>
  <c r="BD95" i="4"/>
  <c r="BC95" i="4"/>
  <c r="BA95" i="4"/>
  <c r="K95" i="4"/>
  <c r="I95" i="4"/>
  <c r="BB95" i="4"/>
  <c r="BE94" i="4"/>
  <c r="BD94" i="4"/>
  <c r="BC94" i="4"/>
  <c r="BA94" i="4"/>
  <c r="K94" i="4"/>
  <c r="I94" i="4"/>
  <c r="BB94" i="4"/>
  <c r="BE93" i="4"/>
  <c r="BD93" i="4"/>
  <c r="BC93" i="4"/>
  <c r="BA93" i="4"/>
  <c r="K93" i="4"/>
  <c r="I93" i="4"/>
  <c r="BB93" i="4"/>
  <c r="BE92" i="4"/>
  <c r="BD92" i="4"/>
  <c r="BC92" i="4"/>
  <c r="BA92" i="4"/>
  <c r="K92" i="4"/>
  <c r="I92" i="4"/>
  <c r="BB92" i="4"/>
  <c r="BE91" i="4"/>
  <c r="BD91" i="4"/>
  <c r="BC91" i="4"/>
  <c r="BA91" i="4"/>
  <c r="K91" i="4"/>
  <c r="I91" i="4"/>
  <c r="BB91" i="4"/>
  <c r="BE90" i="4"/>
  <c r="BD90" i="4"/>
  <c r="BC90" i="4"/>
  <c r="BA90" i="4"/>
  <c r="K90" i="4"/>
  <c r="I90" i="4"/>
  <c r="BB90" i="4"/>
  <c r="BE89" i="4"/>
  <c r="BD89" i="4"/>
  <c r="BC89" i="4"/>
  <c r="BA89" i="4"/>
  <c r="K89" i="4"/>
  <c r="I89" i="4"/>
  <c r="BB89" i="4"/>
  <c r="BE88" i="4"/>
  <c r="BD88" i="4"/>
  <c r="BC88" i="4"/>
  <c r="BA88" i="4"/>
  <c r="K88" i="4"/>
  <c r="I88" i="4"/>
  <c r="BB88" i="4"/>
  <c r="BE87" i="4"/>
  <c r="BD87" i="4"/>
  <c r="BC87" i="4"/>
  <c r="BA87" i="4"/>
  <c r="K87" i="4"/>
  <c r="I87" i="4"/>
  <c r="I105" i="4" s="1"/>
  <c r="B9" i="3"/>
  <c r="A9" i="3"/>
  <c r="BE84" i="4"/>
  <c r="BD84" i="4"/>
  <c r="BC84" i="4"/>
  <c r="BA84" i="4"/>
  <c r="K84" i="4"/>
  <c r="I84" i="4"/>
  <c r="BB84" i="4"/>
  <c r="BE83" i="4"/>
  <c r="BD83" i="4"/>
  <c r="BC83" i="4"/>
  <c r="BA83" i="4"/>
  <c r="K83" i="4"/>
  <c r="I83" i="4"/>
  <c r="BB83" i="4"/>
  <c r="BE81" i="4"/>
  <c r="BD81" i="4"/>
  <c r="BC81" i="4"/>
  <c r="BA81" i="4"/>
  <c r="K81" i="4"/>
  <c r="I81" i="4"/>
  <c r="BB81" i="4"/>
  <c r="BE80" i="4"/>
  <c r="BD80" i="4"/>
  <c r="BC80" i="4"/>
  <c r="BA80" i="4"/>
  <c r="K80" i="4"/>
  <c r="I80" i="4"/>
  <c r="BB80" i="4"/>
  <c r="BE79" i="4"/>
  <c r="BD79" i="4"/>
  <c r="BC79" i="4"/>
  <c r="BA79" i="4"/>
  <c r="K79" i="4"/>
  <c r="I79" i="4"/>
  <c r="BB79" i="4"/>
  <c r="BE78" i="4"/>
  <c r="BD78" i="4"/>
  <c r="BC78" i="4"/>
  <c r="BA78" i="4"/>
  <c r="K78" i="4"/>
  <c r="I78" i="4"/>
  <c r="BB78" i="4"/>
  <c r="BE77" i="4"/>
  <c r="BD77" i="4"/>
  <c r="BC77" i="4"/>
  <c r="BA77" i="4"/>
  <c r="K77" i="4"/>
  <c r="I77" i="4"/>
  <c r="BB77" i="4"/>
  <c r="BE76" i="4"/>
  <c r="BD76" i="4"/>
  <c r="BC76" i="4"/>
  <c r="BA76" i="4"/>
  <c r="K76" i="4"/>
  <c r="I76" i="4"/>
  <c r="BB76" i="4"/>
  <c r="BE75" i="4"/>
  <c r="BD75" i="4"/>
  <c r="BC75" i="4"/>
  <c r="BA75" i="4"/>
  <c r="K75" i="4"/>
  <c r="I75" i="4"/>
  <c r="BB75" i="4"/>
  <c r="BE74" i="4"/>
  <c r="BD74" i="4"/>
  <c r="BC74" i="4"/>
  <c r="BA74" i="4"/>
  <c r="K74" i="4"/>
  <c r="I74" i="4"/>
  <c r="BB74" i="4"/>
  <c r="BE72" i="4"/>
  <c r="BD72" i="4"/>
  <c r="BC72" i="4"/>
  <c r="BA72" i="4"/>
  <c r="K72" i="4"/>
  <c r="I72" i="4"/>
  <c r="BB72" i="4"/>
  <c r="BE70" i="4"/>
  <c r="BD70" i="4"/>
  <c r="BC70" i="4"/>
  <c r="BA70" i="4"/>
  <c r="K70" i="4"/>
  <c r="I70" i="4"/>
  <c r="BB70" i="4"/>
  <c r="BE68" i="4"/>
  <c r="BD68" i="4"/>
  <c r="BC68" i="4"/>
  <c r="BA68" i="4"/>
  <c r="K68" i="4"/>
  <c r="I68" i="4"/>
  <c r="BB68" i="4"/>
  <c r="BE66" i="4"/>
  <c r="BD66" i="4"/>
  <c r="BC66" i="4"/>
  <c r="BA66" i="4"/>
  <c r="K66" i="4"/>
  <c r="I66" i="4"/>
  <c r="BB66" i="4"/>
  <c r="BE65" i="4"/>
  <c r="BD65" i="4"/>
  <c r="BC65" i="4"/>
  <c r="BA65" i="4"/>
  <c r="K65" i="4"/>
  <c r="I65" i="4"/>
  <c r="BB65" i="4"/>
  <c r="BE64" i="4"/>
  <c r="BD64" i="4"/>
  <c r="BC64" i="4"/>
  <c r="BA64" i="4"/>
  <c r="K64" i="4"/>
  <c r="I64" i="4"/>
  <c r="BB64" i="4"/>
  <c r="BE63" i="4"/>
  <c r="BD63" i="4"/>
  <c r="BC63" i="4"/>
  <c r="BA63" i="4"/>
  <c r="K63" i="4"/>
  <c r="I63" i="4"/>
  <c r="BB63" i="4"/>
  <c r="BE62" i="4"/>
  <c r="BD62" i="4"/>
  <c r="BC62" i="4"/>
  <c r="BA62" i="4"/>
  <c r="K62" i="4"/>
  <c r="I62" i="4"/>
  <c r="BB62" i="4"/>
  <c r="BE61" i="4"/>
  <c r="BD61" i="4"/>
  <c r="BC61" i="4"/>
  <c r="BA61" i="4"/>
  <c r="K61" i="4"/>
  <c r="I61" i="4"/>
  <c r="BB61" i="4"/>
  <c r="BE60" i="4"/>
  <c r="BD60" i="4"/>
  <c r="BC60" i="4"/>
  <c r="BA60" i="4"/>
  <c r="K60" i="4"/>
  <c r="I60" i="4"/>
  <c r="BB60" i="4"/>
  <c r="BE59" i="4"/>
  <c r="BD59" i="4"/>
  <c r="BC59" i="4"/>
  <c r="BA59" i="4"/>
  <c r="K59" i="4"/>
  <c r="I59" i="4"/>
  <c r="BB59" i="4"/>
  <c r="BE58" i="4"/>
  <c r="BD58" i="4"/>
  <c r="BC58" i="4"/>
  <c r="BA58" i="4"/>
  <c r="K58" i="4"/>
  <c r="I58" i="4"/>
  <c r="BB58" i="4"/>
  <c r="BE57" i="4"/>
  <c r="BD57" i="4"/>
  <c r="BC57" i="4"/>
  <c r="BA57" i="4"/>
  <c r="K57" i="4"/>
  <c r="I57" i="4"/>
  <c r="BB57" i="4"/>
  <c r="BE56" i="4"/>
  <c r="BD56" i="4"/>
  <c r="BC56" i="4"/>
  <c r="BA56" i="4"/>
  <c r="K56" i="4"/>
  <c r="I56" i="4"/>
  <c r="BB56" i="4"/>
  <c r="BE54" i="4"/>
  <c r="BD54" i="4"/>
  <c r="BC54" i="4"/>
  <c r="BA54" i="4"/>
  <c r="K54" i="4"/>
  <c r="I54" i="4"/>
  <c r="BB54" i="4"/>
  <c r="BE52" i="4"/>
  <c r="BD52" i="4"/>
  <c r="BC52" i="4"/>
  <c r="BA52" i="4"/>
  <c r="K52" i="4"/>
  <c r="I52" i="4"/>
  <c r="BB52" i="4"/>
  <c r="BE50" i="4"/>
  <c r="BD50" i="4"/>
  <c r="BC50" i="4"/>
  <c r="BA50" i="4"/>
  <c r="K50" i="4"/>
  <c r="I50" i="4"/>
  <c r="BB50" i="4"/>
  <c r="BE48" i="4"/>
  <c r="BD48" i="4"/>
  <c r="BC48" i="4"/>
  <c r="BA48" i="4"/>
  <c r="K48" i="4"/>
  <c r="I48" i="4"/>
  <c r="BB48" i="4"/>
  <c r="BE47" i="4"/>
  <c r="BD47" i="4"/>
  <c r="BC47" i="4"/>
  <c r="BA47" i="4"/>
  <c r="K47" i="4"/>
  <c r="K85" i="4" s="1"/>
  <c r="I47" i="4"/>
  <c r="I85" i="4" s="1"/>
  <c r="BB47" i="4"/>
  <c r="B8" i="3"/>
  <c r="A8" i="3"/>
  <c r="BE44" i="4"/>
  <c r="BD44" i="4"/>
  <c r="BC44" i="4"/>
  <c r="BB44" i="4"/>
  <c r="K44" i="4"/>
  <c r="I44" i="4"/>
  <c r="BA44" i="4"/>
  <c r="BE43" i="4"/>
  <c r="BD43" i="4"/>
  <c r="BC43" i="4"/>
  <c r="BB43" i="4"/>
  <c r="K43" i="4"/>
  <c r="I43" i="4"/>
  <c r="BA43" i="4"/>
  <c r="BE41" i="4"/>
  <c r="BD41" i="4"/>
  <c r="BC41" i="4"/>
  <c r="BB41" i="4"/>
  <c r="K41" i="4"/>
  <c r="I41" i="4"/>
  <c r="BA41" i="4"/>
  <c r="BE40" i="4"/>
  <c r="BD40" i="4"/>
  <c r="BC40" i="4"/>
  <c r="BB40" i="4"/>
  <c r="K40" i="4"/>
  <c r="I40" i="4"/>
  <c r="BA40" i="4"/>
  <c r="BE39" i="4"/>
  <c r="BD39" i="4"/>
  <c r="BC39" i="4"/>
  <c r="BB39" i="4"/>
  <c r="K39" i="4"/>
  <c r="I39" i="4"/>
  <c r="BA39" i="4"/>
  <c r="BE37" i="4"/>
  <c r="BD37" i="4"/>
  <c r="BC37" i="4"/>
  <c r="BB37" i="4"/>
  <c r="K37" i="4"/>
  <c r="I37" i="4"/>
  <c r="BA37" i="4"/>
  <c r="BE24" i="4"/>
  <c r="BD24" i="4"/>
  <c r="BC24" i="4"/>
  <c r="BB24" i="4"/>
  <c r="K24" i="4"/>
  <c r="I24" i="4"/>
  <c r="I45" i="4" s="1"/>
  <c r="BA24" i="4"/>
  <c r="BE23" i="4"/>
  <c r="BD23" i="4"/>
  <c r="BC23" i="4"/>
  <c r="BB23" i="4"/>
  <c r="K23" i="4"/>
  <c r="I23" i="4"/>
  <c r="BA23" i="4"/>
  <c r="BE22" i="4"/>
  <c r="BD22" i="4"/>
  <c r="BC22" i="4"/>
  <c r="BB22" i="4"/>
  <c r="K22" i="4"/>
  <c r="I22" i="4"/>
  <c r="BA22" i="4"/>
  <c r="BE21" i="4"/>
  <c r="BD21" i="4"/>
  <c r="BC21" i="4"/>
  <c r="BB21" i="4"/>
  <c r="K21" i="4"/>
  <c r="I21" i="4"/>
  <c r="BA21" i="4"/>
  <c r="BE8" i="4"/>
  <c r="BD8" i="4"/>
  <c r="BC8" i="4"/>
  <c r="BB8" i="4"/>
  <c r="K8" i="4"/>
  <c r="I8" i="4"/>
  <c r="BA8" i="4"/>
  <c r="B7" i="3"/>
  <c r="A7" i="3"/>
  <c r="E4" i="4"/>
  <c r="F3" i="4"/>
  <c r="G17" i="3"/>
  <c r="I17" i="3" s="1"/>
  <c r="H18" i="3" s="1"/>
  <c r="G23" i="2" s="1"/>
  <c r="C33" i="2"/>
  <c r="F33" i="2" s="1"/>
  <c r="C31" i="2"/>
  <c r="G15" i="2"/>
  <c r="D15" i="2"/>
  <c r="G7" i="2"/>
  <c r="J81" i="1"/>
  <c r="I81" i="1"/>
  <c r="H81" i="1"/>
  <c r="G81" i="1"/>
  <c r="F81" i="1"/>
  <c r="G46" i="1"/>
  <c r="I45" i="1"/>
  <c r="F45" i="1" s="1"/>
  <c r="I44" i="1"/>
  <c r="F44" i="1" s="1"/>
  <c r="I43" i="1"/>
  <c r="F43" i="1" s="1"/>
  <c r="I42" i="1"/>
  <c r="F42" i="1" s="1"/>
  <c r="I41" i="1"/>
  <c r="F41" i="1" s="1"/>
  <c r="H40" i="1"/>
  <c r="G40" i="1"/>
  <c r="I21" i="1"/>
  <c r="I22" i="1" s="1"/>
  <c r="G34" i="1"/>
  <c r="I33" i="1"/>
  <c r="F33" i="1" s="1"/>
  <c r="I32" i="1"/>
  <c r="F32" i="1" s="1"/>
  <c r="I31" i="1"/>
  <c r="F31" i="1" s="1"/>
  <c r="I30" i="1"/>
  <c r="F30" i="1" s="1"/>
  <c r="H29" i="1"/>
  <c r="G29" i="1"/>
  <c r="D22" i="1"/>
  <c r="D20" i="1"/>
  <c r="I19" i="1"/>
  <c r="I2" i="1"/>
  <c r="BC23" i="16" l="1"/>
  <c r="G7" i="15" s="1"/>
  <c r="G8" i="15" s="1"/>
  <c r="C18" i="14" s="1"/>
  <c r="BE23" i="16"/>
  <c r="I7" i="15" s="1"/>
  <c r="I8" i="15" s="1"/>
  <c r="C21" i="14" s="1"/>
  <c r="BA23" i="16"/>
  <c r="E7" i="15" s="1"/>
  <c r="E8" i="15" s="1"/>
  <c r="C15" i="14" s="1"/>
  <c r="BD23" i="16"/>
  <c r="H7" i="15" s="1"/>
  <c r="H8" i="15" s="1"/>
  <c r="C17" i="14" s="1"/>
  <c r="BE391" i="13"/>
  <c r="I23" i="12" s="1"/>
  <c r="BC391" i="13"/>
  <c r="G23" i="12" s="1"/>
  <c r="BB391" i="13"/>
  <c r="F23" i="12" s="1"/>
  <c r="BA378" i="13"/>
  <c r="E21" i="12" s="1"/>
  <c r="BC378" i="13"/>
  <c r="G21" i="12" s="1"/>
  <c r="BE378" i="13"/>
  <c r="I21" i="12" s="1"/>
  <c r="BD330" i="13"/>
  <c r="H20" i="12" s="1"/>
  <c r="BE318" i="13"/>
  <c r="I19" i="12" s="1"/>
  <c r="BA318" i="13"/>
  <c r="E19" i="12" s="1"/>
  <c r="BD267" i="13"/>
  <c r="H16" i="12" s="1"/>
  <c r="BB251" i="13"/>
  <c r="F14" i="12" s="1"/>
  <c r="BC251" i="13"/>
  <c r="G14" i="12" s="1"/>
  <c r="BD251" i="13"/>
  <c r="H14" i="12" s="1"/>
  <c r="BE251" i="13"/>
  <c r="I14" i="12" s="1"/>
  <c r="BB218" i="13"/>
  <c r="F13" i="12" s="1"/>
  <c r="BC218" i="13"/>
  <c r="G13" i="12" s="1"/>
  <c r="BA196" i="13"/>
  <c r="E12" i="12" s="1"/>
  <c r="BC154" i="13"/>
  <c r="G9" i="12" s="1"/>
  <c r="BD154" i="13"/>
  <c r="H9" i="12" s="1"/>
  <c r="BB154" i="13"/>
  <c r="F9" i="12" s="1"/>
  <c r="BE154" i="13"/>
  <c r="I9" i="12" s="1"/>
  <c r="BB19" i="13"/>
  <c r="F7" i="12" s="1"/>
  <c r="BE19" i="13"/>
  <c r="I7" i="12" s="1"/>
  <c r="BE154" i="10"/>
  <c r="I7" i="9" s="1"/>
  <c r="I8" i="9" s="1"/>
  <c r="C21" i="8" s="1"/>
  <c r="BB154" i="10"/>
  <c r="F7" i="9" s="1"/>
  <c r="F8" i="9" s="1"/>
  <c r="C16" i="8" s="1"/>
  <c r="G154" i="10"/>
  <c r="BD154" i="10"/>
  <c r="H7" i="9" s="1"/>
  <c r="H8" i="9" s="1"/>
  <c r="C17" i="8" s="1"/>
  <c r="G99" i="7"/>
  <c r="BB99" i="7"/>
  <c r="F9" i="6" s="1"/>
  <c r="BD52" i="7"/>
  <c r="H7" i="6" s="1"/>
  <c r="BE91" i="7"/>
  <c r="I8" i="6" s="1"/>
  <c r="BD137" i="4"/>
  <c r="H10" i="3" s="1"/>
  <c r="BE149" i="4"/>
  <c r="I11" i="3" s="1"/>
  <c r="BD85" i="4"/>
  <c r="H8" i="3" s="1"/>
  <c r="BE105" i="4"/>
  <c r="I9" i="3" s="1"/>
  <c r="BC105" i="4"/>
  <c r="G9" i="3" s="1"/>
  <c r="BA149" i="4"/>
  <c r="E11" i="3" s="1"/>
  <c r="BC149" i="4"/>
  <c r="G11" i="3" s="1"/>
  <c r="BE45" i="4"/>
  <c r="I7" i="3" s="1"/>
  <c r="BA105" i="4"/>
  <c r="E9" i="3" s="1"/>
  <c r="BC45" i="4"/>
  <c r="G7" i="3" s="1"/>
  <c r="BB45" i="4"/>
  <c r="F7" i="3" s="1"/>
  <c r="I137" i="4"/>
  <c r="G52" i="7"/>
  <c r="BD91" i="7"/>
  <c r="H8" i="6" s="1"/>
  <c r="BD99" i="7"/>
  <c r="H9" i="6" s="1"/>
  <c r="BC19" i="13"/>
  <c r="G7" i="12" s="1"/>
  <c r="BE267" i="13"/>
  <c r="I16" i="12" s="1"/>
  <c r="BB318" i="13"/>
  <c r="F19" i="12" s="1"/>
  <c r="G22" i="2"/>
  <c r="BE85" i="4"/>
  <c r="I8" i="3" s="1"/>
  <c r="K149" i="4"/>
  <c r="I52" i="7"/>
  <c r="BE99" i="7"/>
  <c r="I9" i="6" s="1"/>
  <c r="G19" i="13"/>
  <c r="G251" i="13"/>
  <c r="BD45" i="4"/>
  <c r="H7" i="3" s="1"/>
  <c r="I154" i="10"/>
  <c r="BA391" i="13"/>
  <c r="E23" i="12" s="1"/>
  <c r="G23" i="16"/>
  <c r="BC137" i="4"/>
  <c r="G10" i="3" s="1"/>
  <c r="BA52" i="7"/>
  <c r="E7" i="6" s="1"/>
  <c r="G196" i="13"/>
  <c r="BA137" i="4"/>
  <c r="E10" i="3" s="1"/>
  <c r="BD149" i="4"/>
  <c r="H11" i="3" s="1"/>
  <c r="BB52" i="7"/>
  <c r="F7" i="6" s="1"/>
  <c r="BA8" i="10"/>
  <c r="BA154" i="10" s="1"/>
  <c r="E7" i="9" s="1"/>
  <c r="E8" i="9" s="1"/>
  <c r="C15" i="8" s="1"/>
  <c r="BA154" i="13"/>
  <c r="E9" i="12" s="1"/>
  <c r="BD105" i="4"/>
  <c r="H9" i="3" s="1"/>
  <c r="BE137" i="4"/>
  <c r="I10" i="3" s="1"/>
  <c r="BC52" i="7"/>
  <c r="G7" i="6" s="1"/>
  <c r="G23" i="13"/>
  <c r="G318" i="13"/>
  <c r="BD318" i="13"/>
  <c r="H19" i="12" s="1"/>
  <c r="K105" i="4"/>
  <c r="BC154" i="10"/>
  <c r="G7" i="9" s="1"/>
  <c r="G8" i="9" s="1"/>
  <c r="C18" i="8" s="1"/>
  <c r="G330" i="13"/>
  <c r="I99" i="7"/>
  <c r="G154" i="13"/>
  <c r="G158" i="13"/>
  <c r="BC283" i="13"/>
  <c r="G18" i="12" s="1"/>
  <c r="BE330" i="13"/>
  <c r="I20" i="12" s="1"/>
  <c r="G383" i="13"/>
  <c r="K91" i="7"/>
  <c r="BA99" i="7"/>
  <c r="E9" i="6" s="1"/>
  <c r="BA267" i="13"/>
  <c r="E16" i="12" s="1"/>
  <c r="G391" i="13"/>
  <c r="BA85" i="4"/>
  <c r="E8" i="3" s="1"/>
  <c r="G218" i="13"/>
  <c r="K45" i="4"/>
  <c r="BC85" i="4"/>
  <c r="G8" i="3" s="1"/>
  <c r="BC91" i="7"/>
  <c r="G8" i="6" s="1"/>
  <c r="G187" i="13"/>
  <c r="G267" i="13"/>
  <c r="G378" i="13"/>
  <c r="BB23" i="16"/>
  <c r="F7" i="15" s="1"/>
  <c r="F8" i="15" s="1"/>
  <c r="C16" i="14" s="1"/>
  <c r="BB330" i="13"/>
  <c r="F20" i="12" s="1"/>
  <c r="BA251" i="13"/>
  <c r="E14" i="12" s="1"/>
  <c r="BB267" i="13"/>
  <c r="F16" i="12" s="1"/>
  <c r="BA218" i="13"/>
  <c r="E13" i="12" s="1"/>
  <c r="BB283" i="13"/>
  <c r="F18" i="12" s="1"/>
  <c r="BB269" i="13"/>
  <c r="BB271" i="13" s="1"/>
  <c r="F17" i="12" s="1"/>
  <c r="BB332" i="13"/>
  <c r="BB378" i="13" s="1"/>
  <c r="F21" i="12" s="1"/>
  <c r="BC99" i="7"/>
  <c r="G9" i="6" s="1"/>
  <c r="G10" i="6" s="1"/>
  <c r="C18" i="5" s="1"/>
  <c r="BB91" i="7"/>
  <c r="F8" i="6" s="1"/>
  <c r="BA54" i="7"/>
  <c r="BA91" i="7" s="1"/>
  <c r="E8" i="6" s="1"/>
  <c r="G91" i="7"/>
  <c r="E67" i="1"/>
  <c r="E77" i="1"/>
  <c r="E64" i="1"/>
  <c r="E72" i="1"/>
  <c r="E59" i="1"/>
  <c r="E61" i="1"/>
  <c r="E81" i="1"/>
  <c r="E54" i="1"/>
  <c r="E68" i="1"/>
  <c r="E55" i="1"/>
  <c r="E62" i="1"/>
  <c r="E78" i="1"/>
  <c r="E69" i="1"/>
  <c r="E73" i="1"/>
  <c r="E65" i="1"/>
  <c r="E57" i="1"/>
  <c r="E56" i="1"/>
  <c r="E75" i="1"/>
  <c r="E79" i="1"/>
  <c r="E70" i="1"/>
  <c r="E80" i="1"/>
  <c r="E66" i="1"/>
  <c r="E58" i="1"/>
  <c r="E60" i="1"/>
  <c r="E76" i="1"/>
  <c r="E63" i="1"/>
  <c r="E71" i="1"/>
  <c r="E74" i="1"/>
  <c r="I20" i="1"/>
  <c r="I23" i="1" s="1"/>
  <c r="I34" i="1"/>
  <c r="F34" i="1"/>
  <c r="F46" i="1"/>
  <c r="I46" i="1"/>
  <c r="BA45" i="4"/>
  <c r="E7" i="3" s="1"/>
  <c r="BB85" i="4"/>
  <c r="F8" i="3" s="1"/>
  <c r="BB137" i="4"/>
  <c r="F10" i="3" s="1"/>
  <c r="BB149" i="4"/>
  <c r="F11" i="3" s="1"/>
  <c r="BB87" i="4"/>
  <c r="BB105" i="4" s="1"/>
  <c r="F9" i="3" s="1"/>
  <c r="C19" i="14" l="1"/>
  <c r="C22" i="14" s="1"/>
  <c r="C23" i="14" s="1"/>
  <c r="F30" i="14" s="1"/>
  <c r="F31" i="14" s="1"/>
  <c r="F34" i="14" s="1"/>
  <c r="H24" i="12"/>
  <c r="C17" i="11" s="1"/>
  <c r="I24" i="12"/>
  <c r="C21" i="11" s="1"/>
  <c r="E24" i="12"/>
  <c r="C15" i="11" s="1"/>
  <c r="F24" i="12"/>
  <c r="C16" i="11" s="1"/>
  <c r="C19" i="8"/>
  <c r="C22" i="8" s="1"/>
  <c r="C23" i="8" s="1"/>
  <c r="F30" i="8" s="1"/>
  <c r="F31" i="8" s="1"/>
  <c r="F34" i="8" s="1"/>
  <c r="H10" i="6"/>
  <c r="C17" i="5" s="1"/>
  <c r="I10" i="6"/>
  <c r="C21" i="5" s="1"/>
  <c r="F10" i="6"/>
  <c r="C16" i="5" s="1"/>
  <c r="E12" i="3"/>
  <c r="C15" i="2" s="1"/>
  <c r="I12" i="3"/>
  <c r="C21" i="2" s="1"/>
  <c r="G12" i="3"/>
  <c r="C18" i="2" s="1"/>
  <c r="F12" i="3"/>
  <c r="C16" i="2" s="1"/>
  <c r="G24" i="12"/>
  <c r="C18" i="11" s="1"/>
  <c r="H12" i="3"/>
  <c r="C17" i="2" s="1"/>
  <c r="E10" i="6"/>
  <c r="C15" i="5" s="1"/>
  <c r="J46" i="1"/>
  <c r="J45" i="1"/>
  <c r="J41" i="1"/>
  <c r="J42" i="1"/>
  <c r="J34" i="1"/>
  <c r="J43" i="1"/>
  <c r="J44" i="1"/>
  <c r="J32" i="1"/>
  <c r="J33" i="1"/>
  <c r="J30" i="1"/>
  <c r="J31" i="1"/>
  <c r="C19" i="11" l="1"/>
  <c r="C22" i="11" s="1"/>
  <c r="C23" i="11" s="1"/>
  <c r="F30" i="11" s="1"/>
  <c r="F31" i="11" s="1"/>
  <c r="F34" i="11" s="1"/>
  <c r="C19" i="5"/>
  <c r="C22" i="5" s="1"/>
  <c r="C23" i="5" s="1"/>
  <c r="F30" i="5" s="1"/>
  <c r="F31" i="5" s="1"/>
  <c r="F34" i="5" s="1"/>
  <c r="C19" i="2"/>
  <c r="C22" i="2" s="1"/>
  <c r="C23" i="2" s="1"/>
  <c r="F30" i="2" s="1"/>
  <c r="F31" i="2" s="1"/>
  <c r="F34" i="2" s="1"/>
</calcChain>
</file>

<file path=xl/sharedStrings.xml><?xml version="1.0" encoding="utf-8"?>
<sst xmlns="http://schemas.openxmlformats.org/spreadsheetml/2006/main" count="2663" uniqueCount="1070">
  <si>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</si>
  <si>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</si>
  <si>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</si>
  <si>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</si>
  <si>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</si>
  <si>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</si>
  <si>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</si>
  <si>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</si>
  <si>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</si>
  <si>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</si>
  <si>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</si>
  <si>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</si>
  <si>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</si>
  <si>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</si>
  <si>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</si>
  <si>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</si>
  <si>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</si>
  <si>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</si>
  <si>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</si>
  <si>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</si>
  <si>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</si>
  <si>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</si>
  <si>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</si>
  <si>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</si>
  <si>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</si>
  <si>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</si>
  <si>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</si>
  <si>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</si>
  <si>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</si>
  <si>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</si>
  <si>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</si>
  <si>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</si>
  <si>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</si>
  <si>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</si>
  <si>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</si>
  <si>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</si>
  <si>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</si>
  <si>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</si>
  <si>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</si>
  <si>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</si>
  <si>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</si>
  <si>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</si>
  <si>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</si>
  <si>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</si>
  <si>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</si>
  <si>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</si>
  <si>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</si>
  <si>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</si>
  <si>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</si>
  <si>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</si>
  <si>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</si>
  <si>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</si>
  <si>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</si>
  <si>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</si>
  <si>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</si>
  <si>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</si>
  <si>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</si>
  <si>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</si>
  <si>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</si>
  <si>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</si>
  <si>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</si>
  <si>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</si>
  <si>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</si>
  <si>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</si>
  <si>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</si>
  <si>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</si>
  <si>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</si>
  <si>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</si>
  <si>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</si>
  <si>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</si>
  <si>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</si>
  <si>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</si>
  <si>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</si>
  <si>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</si>
  <si>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</si>
  <si>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</si>
  <si>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</si>
  <si>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</si>
  <si>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</si>
  <si>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</si>
  <si>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</si>
  <si>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</si>
  <si>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</si>
  <si>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</si>
  <si>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</si>
  <si>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</si>
  <si>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</si>
  <si>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</si>
  <si>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</si>
  <si>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</si>
  <si>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</si>
  <si>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</si>
  <si>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</si>
  <si>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</si>
  <si>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</si>
  <si>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</si>
  <si>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</si>
  <si>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</si>
  <si>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</si>
  <si>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</si>
  <si>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</si>
  <si>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</si>
  <si>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</si>
  <si>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</si>
  <si>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</si>
  <si>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2019_22</t>
  </si>
  <si>
    <t>VN LANDŠTĚJN DŮM HRÁZDNEHO - OPRAVA TZB</t>
  </si>
  <si>
    <t>2019_22 VN LANDŠTĚJN DŮM HRÁZDNEHO - OPRAVA TZB</t>
  </si>
  <si>
    <t>01</t>
  </si>
  <si>
    <t>ZDRAVOTECHNIKA</t>
  </si>
  <si>
    <t>01 ZDRAVOTECHNIKA</t>
  </si>
  <si>
    <t>ZTI</t>
  </si>
  <si>
    <t>1 Zemní práce</t>
  </si>
  <si>
    <t>139601102R00</t>
  </si>
  <si>
    <t xml:space="preserve">Ruční výkop jam, rýh a šachet v hornině tř. 3 </t>
  </si>
  <si>
    <t>m3</t>
  </si>
  <si>
    <t>11,74*(1,1+1,05)/2*0,8</t>
  </si>
  <si>
    <t>4,43*(1,25+1,12)/2*0,8</t>
  </si>
  <si>
    <t>1,56*(1,22+1,17)/2*0,8</t>
  </si>
  <si>
    <t>0,71*(1,19+1,17)/2*0,8</t>
  </si>
  <si>
    <t>1,73*(1,18+1,13)/2*0,8</t>
  </si>
  <si>
    <t>10,08*(1,24+0,64)/2*0,8</t>
  </si>
  <si>
    <t>1,46*(1,06+1,01)/2*0,8</t>
  </si>
  <si>
    <t>1,45*(1,06+1,01)/2*0,8</t>
  </si>
  <si>
    <t>1,03*(1,03+1)/2*0,8</t>
  </si>
  <si>
    <t>3,53*(1,17+1,07)/2*0,8</t>
  </si>
  <si>
    <t>1,15*(1,15+1,13)/2*0,8</t>
  </si>
  <si>
    <t>1,56*(1,08+1,03)/2*0,8</t>
  </si>
  <si>
    <t>161101501R00</t>
  </si>
  <si>
    <t xml:space="preserve">Svislé přemístění výkopku z hor. 1-4 ruční </t>
  </si>
  <si>
    <t>162201203R00</t>
  </si>
  <si>
    <t xml:space="preserve">Vodorovné přemíst.výkopku, kolečko hor.1-4, do 10m </t>
  </si>
  <si>
    <t>171201101R00</t>
  </si>
  <si>
    <t xml:space="preserve">Uložení sypaniny do násypů nezhutněných </t>
  </si>
  <si>
    <t>175101101RT2</t>
  </si>
  <si>
    <t>Obsyp potrubí bez prohození sypaniny, s dodáním štěrkopísku frakce 0 - 22 mm</t>
  </si>
  <si>
    <t>11,74*0,6*0,8</t>
  </si>
  <si>
    <t>4,43*0,6*0,8</t>
  </si>
  <si>
    <t>1,56*0,6*0,8</t>
  </si>
  <si>
    <t>0,71*0,6*0,8</t>
  </si>
  <si>
    <t>1,73*0,6*0,8</t>
  </si>
  <si>
    <t>10,08*0,6*0,8</t>
  </si>
  <si>
    <t>1,46*0,6*0,8</t>
  </si>
  <si>
    <t>1,45*0,6*0,8</t>
  </si>
  <si>
    <t>1,03*0,6*0,8</t>
  </si>
  <si>
    <t>3,53*0,6*0,8</t>
  </si>
  <si>
    <t>1,15*0,6*0,8</t>
  </si>
  <si>
    <t>174101101R00</t>
  </si>
  <si>
    <t xml:space="preserve">Zásyp jam, rýh, šachet se zhutněním </t>
  </si>
  <si>
    <t>34,41048-19,4064</t>
  </si>
  <si>
    <t>167101101R00</t>
  </si>
  <si>
    <t xml:space="preserve">Nakládání výkopku z hor.1-4 v množství do 100 m3 </t>
  </si>
  <si>
    <t>162701105R00</t>
  </si>
  <si>
    <t xml:space="preserve">Vodorovné přemístění výkopku z hor.1-4 do 10000 m </t>
  </si>
  <si>
    <t>162701109R00</t>
  </si>
  <si>
    <t xml:space="preserve">Příplatek k vod. přemístění hor.1-4 za další 1 km </t>
  </si>
  <si>
    <t>11*15,00408</t>
  </si>
  <si>
    <t>171101101R00</t>
  </si>
  <si>
    <t xml:space="preserve">Uložení sypaniny do násypů zhutněných na 95% PS </t>
  </si>
  <si>
    <t>199000002R00</t>
  </si>
  <si>
    <t xml:space="preserve">Poplatek za skládku horniny 1- 4 </t>
  </si>
  <si>
    <t>721</t>
  </si>
  <si>
    <t>Vnitřní kanalizace</t>
  </si>
  <si>
    <t>721 Vnitřní kanalizace</t>
  </si>
  <si>
    <t>721110802R00</t>
  </si>
  <si>
    <t xml:space="preserve">Demontáž potrubí z kameninových trub DN 100 </t>
  </si>
  <si>
    <t>m</t>
  </si>
  <si>
    <t>721110806R00</t>
  </si>
  <si>
    <t xml:space="preserve">Demontáž potrubí z kameninových trub DN 200 </t>
  </si>
  <si>
    <t>12+8</t>
  </si>
  <si>
    <t>721140802R00</t>
  </si>
  <si>
    <t xml:space="preserve">Demontáž potrubí litinového DN 100 </t>
  </si>
  <si>
    <t>8*4+26+4+12</t>
  </si>
  <si>
    <t>721140806R00</t>
  </si>
  <si>
    <t xml:space="preserve">Demontáž potrubí litinového DN 200 </t>
  </si>
  <si>
    <t>4,5*1,5</t>
  </si>
  <si>
    <t>721171803R00</t>
  </si>
  <si>
    <t xml:space="preserve">Demontáž potrubí z PVC do D 75 mm </t>
  </si>
  <si>
    <t>6+2</t>
  </si>
  <si>
    <t>721171808R00</t>
  </si>
  <si>
    <t xml:space="preserve">Demontáž potrubí z PVC do D 114 mm </t>
  </si>
  <si>
    <t>721210817R00</t>
  </si>
  <si>
    <t xml:space="preserve">Demontáž vpusti vanové DN 70 </t>
  </si>
  <si>
    <t>kus</t>
  </si>
  <si>
    <t>721220802R00</t>
  </si>
  <si>
    <t xml:space="preserve">Demontáž zápachové uzávěrky DN 100 </t>
  </si>
  <si>
    <t>721210818R00</t>
  </si>
  <si>
    <t xml:space="preserve">Demontáž vpusti lit DN 100 </t>
  </si>
  <si>
    <t>721290822R00</t>
  </si>
  <si>
    <t xml:space="preserve">Přesun vybouraných hmot - kanalizace, H 6 - 12 m </t>
  </si>
  <si>
    <t>t</t>
  </si>
  <si>
    <t>721171219R00</t>
  </si>
  <si>
    <t xml:space="preserve">Trubka pro připojení WC, HL202G, D 110 mm </t>
  </si>
  <si>
    <t>721176101R00</t>
  </si>
  <si>
    <t xml:space="preserve">Potrubí HT připojovací D 32 x 1,8 mm </t>
  </si>
  <si>
    <t>721176102R00</t>
  </si>
  <si>
    <t xml:space="preserve">Potrubí HT připojovací D 40 x 1,8 mm </t>
  </si>
  <si>
    <t>721176103R00</t>
  </si>
  <si>
    <t xml:space="preserve">Potrubí HT připojovací D 50 x 1,8 mm </t>
  </si>
  <si>
    <t>721176105R00</t>
  </si>
  <si>
    <t xml:space="preserve">Potrubí HT připojovací D 110 x 2,7 mm </t>
  </si>
  <si>
    <t>721176114R00</t>
  </si>
  <si>
    <t xml:space="preserve">Potrubí HT odpadní svislé D 75 x 1,9 mm </t>
  </si>
  <si>
    <t>3+2+8,5</t>
  </si>
  <si>
    <t>721176115R00</t>
  </si>
  <si>
    <t xml:space="preserve">Potrubí HT odpadní svislé D 110 x 2,7 mm </t>
  </si>
  <si>
    <t>8,5*3+2</t>
  </si>
  <si>
    <t>721176222R00</t>
  </si>
  <si>
    <t xml:space="preserve">Potrubí KG svodné (ležaté) v zemi D 110 x 3,2 mm </t>
  </si>
  <si>
    <t>2,1+1,6+0,7+1,8+1,8+3,6+1,5+1,5+1,1+0,9+1,6</t>
  </si>
  <si>
    <t>721176223R00</t>
  </si>
  <si>
    <t xml:space="preserve">Potrubí KG svodné (ležaté) v zemi D 125 x 3,2 mm </t>
  </si>
  <si>
    <t>3,9+2,4+6,5+3,6</t>
  </si>
  <si>
    <t>721176224R00</t>
  </si>
  <si>
    <t xml:space="preserve">Potrubí KG svodné (ležaté) v zemi D 160 x 4,0 mm </t>
  </si>
  <si>
    <t>721194103RM1</t>
  </si>
  <si>
    <t>Vyvedení odpadních výpustek D 32 x 1,8, přípojka pro pračku nebo myčku HL 2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</si>
  <si>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</si>
  <si>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</si>
  <si>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</si>
  <si>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</si>
  <si>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</si>
  <si>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</si>
  <si>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721223424RT1</t>
  </si>
  <si>
    <t>Vpusť podlahová se zápachovou uzávěrkou HL 317, mřížka nerez 138 x 138 mm DN 50/75/110</t>
  </si>
  <si>
    <t>721273145R00</t>
  </si>
  <si>
    <t>Nástavec větrací z PVC D 110 mm, délka 930 mm, propojení na stávající hlavici bez dodávky</t>
  </si>
  <si>
    <t>721290111R00</t>
  </si>
  <si>
    <t xml:space="preserve">Zkouška těsnosti kanalizace vodou DN 125 </t>
  </si>
  <si>
    <t>4+1+7+2+13,5+27,5+18,2+16,4</t>
  </si>
  <si>
    <t>721290112R00</t>
  </si>
  <si>
    <t xml:space="preserve">Zkouška těsnosti kanalizace vodou DN 200 </t>
  </si>
  <si>
    <t>998721102R00</t>
  </si>
  <si>
    <t xml:space="preserve">Přesun hmot pro vnitřní kanalizaci, výšky do 12 m </t>
  </si>
  <si>
    <t>722</t>
  </si>
  <si>
    <t>Vnitřní vodovod</t>
  </si>
  <si>
    <t>722 Vnitřní vodovod</t>
  </si>
  <si>
    <t>722130801R00</t>
  </si>
  <si>
    <t xml:space="preserve">Demontáž potrubí ocelových závitových DN 25 </t>
  </si>
  <si>
    <t>722130831R00</t>
  </si>
  <si>
    <t xml:space="preserve">Demontáž nástěnky </t>
  </si>
  <si>
    <t>722181812R00</t>
  </si>
  <si>
    <t xml:space="preserve">Demontáž plstěných pásů z trub D 50 </t>
  </si>
  <si>
    <t>722220851R00</t>
  </si>
  <si>
    <t xml:space="preserve">Demontáž armatur s jedním závitem G 3/4 </t>
  </si>
  <si>
    <t>722220861R00</t>
  </si>
  <si>
    <t xml:space="preserve">Demontáž armatur s dvěma závity G 3/4 </t>
  </si>
  <si>
    <t>722290822R00</t>
  </si>
  <si>
    <t xml:space="preserve">Přesun vybouraných hmot - vodovody, H 6 - 12 m </t>
  </si>
  <si>
    <t>722190401R00</t>
  </si>
  <si>
    <t xml:space="preserve">Vyvedení a upevnění výpustek DN 15 </t>
  </si>
  <si>
    <t>722191113R00</t>
  </si>
  <si>
    <t xml:space="preserve">Hadice flexibilní k baterii,DN 15 x M10,délka 0,6m </t>
  </si>
  <si>
    <t>soubor</t>
  </si>
  <si>
    <t>722202212R00</t>
  </si>
  <si>
    <t xml:space="preserve">Nástěnka MZD PP-R INSTAPLAST D 16xR1/2 </t>
  </si>
  <si>
    <t>722172311R00</t>
  </si>
  <si>
    <t>Potrubí z PPR, studená, D 20x2,8 mm, vč.zed.výpom. , vč.izolace návlek.tl.13mm,dod+mont</t>
  </si>
  <si>
    <t>722172331R00</t>
  </si>
  <si>
    <t>Potrubí z PPR, teplá, D 20x3,4 mm, vč. zed. výpom. , vč.izolace návlek.tl.20mm, dod+mont</t>
  </si>
  <si>
    <t>722172312R00</t>
  </si>
  <si>
    <t>Potrubí z PPR, studená, D 25x3,5 mm, vč.zed.výpom. , vč.izolace návlekt.tl.25mm, dod+mont.</t>
  </si>
  <si>
    <t>722-1</t>
  </si>
  <si>
    <t xml:space="preserve">Propojení stáv. vedení na nové, dod+mont </t>
  </si>
  <si>
    <t>722179191R00</t>
  </si>
  <si>
    <t xml:space="preserve">Příplatek za malý rozsah do 20 m rozvodu </t>
  </si>
  <si>
    <t>722280106R00</t>
  </si>
  <si>
    <t xml:space="preserve">Tlaková zkouška vodovodního potrubí DN 32 </t>
  </si>
  <si>
    <t>722290234R00</t>
  </si>
  <si>
    <t xml:space="preserve">Proplach a dezinfekce vodovod.potrubí DN 80 </t>
  </si>
  <si>
    <t>998722102R00</t>
  </si>
  <si>
    <t xml:space="preserve">Přesun hmot pro vnitřní vodovod, výšky do 12 m </t>
  </si>
  <si>
    <t>725</t>
  </si>
  <si>
    <t>Zařizovací předměty</t>
  </si>
  <si>
    <t>725 Zařizovací předměty</t>
  </si>
  <si>
    <t>725110814R00</t>
  </si>
  <si>
    <t xml:space="preserve">Demontáž klozetů kombinovaných </t>
  </si>
  <si>
    <t>725210821R00</t>
  </si>
  <si>
    <t xml:space="preserve">Demontáž umyvadel bez výtokových armatur </t>
  </si>
  <si>
    <t>725240811R00</t>
  </si>
  <si>
    <t xml:space="preserve">Demontáž sprchových kabin bez výtokových armatur </t>
  </si>
  <si>
    <t>725310823R00</t>
  </si>
  <si>
    <t xml:space="preserve">Demontáž dřezů 1dílných v kuchyňské sestavě </t>
  </si>
  <si>
    <t>725310821R00</t>
  </si>
  <si>
    <t xml:space="preserve">Demontáž dřezů jednodílných na konzolách </t>
  </si>
  <si>
    <t>725590812R00</t>
  </si>
  <si>
    <t xml:space="preserve">Přesun vybour.hmot, zařizovací předměty H 12 m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</si>
  <si>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</si>
  <si>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</si>
  <si>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</si>
  <si>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</si>
  <si>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725860811R00</t>
  </si>
  <si>
    <t xml:space="preserve">Demontáž uzávěrek zápachových jednoduchých </t>
  </si>
  <si>
    <t>725920811R00</t>
  </si>
  <si>
    <t xml:space="preserve">Demontáž kádí,necek </t>
  </si>
  <si>
    <t>998725102R00</t>
  </si>
  <si>
    <t xml:space="preserve">Přesun hmot pro zařizovací předměty, výšky do 12 m </t>
  </si>
  <si>
    <t>725033131RT1</t>
  </si>
  <si>
    <t>Klozet kombi, nádrž s armat.,odp. vodor., včetně sedátka v bílé barvě</t>
  </si>
  <si>
    <t>725814101R00</t>
  </si>
  <si>
    <t xml:space="preserve">Ventil rohový s filtrem  DN 15 x DN 10 </t>
  </si>
  <si>
    <t>725037142R00</t>
  </si>
  <si>
    <t xml:space="preserve">Umyvadlo na šrouby  55 x 42 cm, bílé </t>
  </si>
  <si>
    <t>725829301RT2</t>
  </si>
  <si>
    <t>Montáž baterie umyv.a dřezové stojánkové, včetně baterie</t>
  </si>
  <si>
    <t>725860211R00</t>
  </si>
  <si>
    <t xml:space="preserve">Sifon umyvadlový HL133, 5/4 ' přípoj pračka </t>
  </si>
  <si>
    <t>725224137R00</t>
  </si>
  <si>
    <t xml:space="preserve">Vana ocelová se zápachovou uzávěrkou, dl. 1600 mm </t>
  </si>
  <si>
    <t>725835111RT1</t>
  </si>
  <si>
    <t>Baterie vanová nástěnná ruční, vč. příslušenství, standardní</t>
  </si>
  <si>
    <t>725860300RT1</t>
  </si>
  <si>
    <t>Odtok vanový HL555N, odpad D 40/50 mm, přepad, sifon, rozeta a ventil z mosazi chromované</t>
  </si>
  <si>
    <t>725249102R00</t>
  </si>
  <si>
    <t>Montáž vč. dodávky sprchových mís a vaniček, vanička 900x900 smalt, zástěna polykarbonat bílá</t>
  </si>
  <si>
    <t>725845111RT0</t>
  </si>
  <si>
    <t>Baterie sprchová nástěnná ruční, vč příslušenství, základní</t>
  </si>
  <si>
    <t>725860227RT1</t>
  </si>
  <si>
    <t>Sifon ke sprchové vaničce PP HL520, D 50 mm, HL 520, s krytkou z nerez oceli</t>
  </si>
  <si>
    <t>725314290R00</t>
  </si>
  <si>
    <t xml:space="preserve">Příslušenství k dřezu v kuchyňské sestavě </t>
  </si>
  <si>
    <t>725319101R00</t>
  </si>
  <si>
    <t xml:space="preserve">Montáž dřezů jednoduchých, dodávka v kuch.lince </t>
  </si>
  <si>
    <t>725980121R00</t>
  </si>
  <si>
    <t xml:space="preserve">Dvířka z plastu, 150 x 150 mm </t>
  </si>
  <si>
    <t>725989101R00</t>
  </si>
  <si>
    <t xml:space="preserve">Montáž dvířek kovových i z PH </t>
  </si>
  <si>
    <t>728</t>
  </si>
  <si>
    <t>Vzduchotechnika</t>
  </si>
  <si>
    <t>728 Vzduchotechnika</t>
  </si>
  <si>
    <t>728115112R00</t>
  </si>
  <si>
    <t xml:space="preserve">Montáž potrubí ohebného izol. z AL do d 200 mm </t>
  </si>
  <si>
    <t>728-1</t>
  </si>
  <si>
    <t xml:space="preserve">Potrubí AL izolované ohebné pr.125m, dod </t>
  </si>
  <si>
    <t>728112112R00</t>
  </si>
  <si>
    <t xml:space="preserve">Montáž potrubí plechového kruhového do d 200 mm </t>
  </si>
  <si>
    <t>42981162R</t>
  </si>
  <si>
    <t xml:space="preserve">Potrubí SPIRO  125/3, délka 3 m </t>
  </si>
  <si>
    <t>728212112R00</t>
  </si>
  <si>
    <t xml:space="preserve">Montáž oblouku plechového kruhového do d 200 mm </t>
  </si>
  <si>
    <t>728-2</t>
  </si>
  <si>
    <t xml:space="preserve">Oblouk spiro pr.125-vč.izolace , dod </t>
  </si>
  <si>
    <t>728314111R00</t>
  </si>
  <si>
    <t xml:space="preserve">Montáž protidešť. žaluzie čtyřhranné do 0,15 m2 </t>
  </si>
  <si>
    <t>728-3</t>
  </si>
  <si>
    <t xml:space="preserve">Protidešťová žaluzie pr.125, dod </t>
  </si>
  <si>
    <t>728-4</t>
  </si>
  <si>
    <t xml:space="preserve">Digestoř 3rychlost.s osvětlením, nerez, dod+mont </t>
  </si>
  <si>
    <t>998728102R00</t>
  </si>
  <si>
    <t xml:space="preserve">Přesun hmot pro vzduchotechniku, výšky do 12 m </t>
  </si>
  <si>
    <t>Povodí  Moravy, Dřevařská 11, 601 75 Brno</t>
  </si>
  <si>
    <t>01 ZTI</t>
  </si>
  <si>
    <t>02</t>
  </si>
  <si>
    <t>ELEKTRO</t>
  </si>
  <si>
    <t>02 ELEKTRO</t>
  </si>
  <si>
    <t>SLABOPROUD</t>
  </si>
  <si>
    <t>305</t>
  </si>
  <si>
    <t>305 Montáž</t>
  </si>
  <si>
    <t>222730006R00</t>
  </si>
  <si>
    <t xml:space="preserve">Účastnická zásuvka TV+R koncová pod omítku </t>
  </si>
  <si>
    <t>210803502R00</t>
  </si>
  <si>
    <t xml:space="preserve">Kabel koaxiální uložení do trubky </t>
  </si>
  <si>
    <t>222300641R00</t>
  </si>
  <si>
    <t xml:space="preserve">Ukončení koax.kabelu do 5mm vnějš.prům.konektorem </t>
  </si>
  <si>
    <t>222730161R00</t>
  </si>
  <si>
    <t xml:space="preserve">Kompletace a montáž antény na stožár </t>
  </si>
  <si>
    <t>210220221R00</t>
  </si>
  <si>
    <t xml:space="preserve">Tyč jímací s upev. na stř.hřeben do 3 m, na konstr </t>
  </si>
  <si>
    <t>210020553T00</t>
  </si>
  <si>
    <t xml:space="preserve">Drát AlMgSi, D do 8 mm na střeše </t>
  </si>
  <si>
    <t>210220301R00</t>
  </si>
  <si>
    <t xml:space="preserve">Svorka hromosvodová do 2 šroubů /SS, SZ, SO/ </t>
  </si>
  <si>
    <t>222730362R00</t>
  </si>
  <si>
    <t xml:space="preserve">Slučovač, rozbočovač nebo odbočovač do krabice </t>
  </si>
  <si>
    <t>220260231R00</t>
  </si>
  <si>
    <t xml:space="preserve">Montáž minirozvaděče, boxu na zeď </t>
  </si>
  <si>
    <t>212190001R00</t>
  </si>
  <si>
    <t xml:space="preserve">Osazení kabelové vývodky P 13,5 </t>
  </si>
  <si>
    <t>222730396R00</t>
  </si>
  <si>
    <t xml:space="preserve">Měření TV signálu, vč. protokolu o měření </t>
  </si>
  <si>
    <t>kpl</t>
  </si>
  <si>
    <t>stanast</t>
  </si>
  <si>
    <t xml:space="preserve">Instalace, oživení a nastavení systému STA </t>
  </si>
  <si>
    <t>hod</t>
  </si>
  <si>
    <t>222290103R00</t>
  </si>
  <si>
    <t xml:space="preserve">Dvojzásuvka 2xRJ45 UTP kat.5e na omítku </t>
  </si>
  <si>
    <t>222290001R00</t>
  </si>
  <si>
    <t xml:space="preserve">Zásuvka 1xRJ45 UTP kat.5e pod omítku </t>
  </si>
  <si>
    <t>222301101R00</t>
  </si>
  <si>
    <t xml:space="preserve">Konektor RJ45 na kabel UTP </t>
  </si>
  <si>
    <t>222280214R00</t>
  </si>
  <si>
    <t xml:space="preserve">Kabel UTP/FTP kat.5e v trubkách </t>
  </si>
  <si>
    <t>222330851R00</t>
  </si>
  <si>
    <t xml:space="preserve">Router stávající - montáž a zapojení </t>
  </si>
  <si>
    <t>220890301R00</t>
  </si>
  <si>
    <t xml:space="preserve">Oživení a přezkoušení datové sítě </t>
  </si>
  <si>
    <t>210010301R00</t>
  </si>
  <si>
    <t xml:space="preserve">Krabice přístrojová KP, bez zapojení, kruhová </t>
  </si>
  <si>
    <t>210010321R00</t>
  </si>
  <si>
    <t xml:space="preserve">Krabice univerzální KU a odbočná KO se zapoj.,kruh </t>
  </si>
  <si>
    <t>220260111R00</t>
  </si>
  <si>
    <t xml:space="preserve">Odvíčkování a zavíčkování krabice, víčko na závit </t>
  </si>
  <si>
    <t>973031616R00</t>
  </si>
  <si>
    <t xml:space="preserve">Vysekání kapes zeď cih., krabice 10x10x5cm </t>
  </si>
  <si>
    <t>220260007R00</t>
  </si>
  <si>
    <t xml:space="preserve">Krabice KO 125 ve zdi v přípraveném lůžku </t>
  </si>
  <si>
    <t>220260113R00</t>
  </si>
  <si>
    <t xml:space="preserve">Odvíčkování a zavíčkov. krabice, víčko na 4 šrouby </t>
  </si>
  <si>
    <t>973031324R00</t>
  </si>
  <si>
    <t xml:space="preserve">Vysekání kapes zeď cihel. MVC, pl. 0,1m2, hl. 15cm </t>
  </si>
  <si>
    <t>210010002R00</t>
  </si>
  <si>
    <t xml:space="preserve">Trubka ohebná pod omítku, vnější průměr 20 mm </t>
  </si>
  <si>
    <t>210010132R00</t>
  </si>
  <si>
    <t xml:space="preserve">Trubka ochranná z PE, uložená pevně, DN do 20,5 mm </t>
  </si>
  <si>
    <t>220260106R00</t>
  </si>
  <si>
    <t xml:space="preserve">Vyhledání vývodu nebo krabice </t>
  </si>
  <si>
    <t>220271509R00</t>
  </si>
  <si>
    <t xml:space="preserve">Odpojení vodiče v krabici </t>
  </si>
  <si>
    <t>220280621R00</t>
  </si>
  <si>
    <t xml:space="preserve">Přeložení stávajícího kabelu do jiné trasy </t>
  </si>
  <si>
    <t>222323201R00</t>
  </si>
  <si>
    <t xml:space="preserve">Zvonek ss./st. 3-24V na úchyt.body </t>
  </si>
  <si>
    <t>220711102R00</t>
  </si>
  <si>
    <t xml:space="preserve">Demontáž + Montáž poplachové ústředny </t>
  </si>
  <si>
    <t xml:space="preserve">Oživení a přezkoušení EZS </t>
  </si>
  <si>
    <t>220280511R00</t>
  </si>
  <si>
    <t xml:space="preserve">Kabel SYKFY 5 x 2 x 0,5 uložený pevně </t>
  </si>
  <si>
    <t>220300532R00</t>
  </si>
  <si>
    <t>Ukončení kabelu 5 P v kabelovém objektu - ústředna EZS</t>
  </si>
  <si>
    <t>222325001R00</t>
  </si>
  <si>
    <t>Demontáž + Montáž: Detektor PIR na předem připravené úchytné body</t>
  </si>
  <si>
    <t>220711111R00</t>
  </si>
  <si>
    <t xml:space="preserve">Demontáž + Montáž klávesnice s LCD displejem </t>
  </si>
  <si>
    <t>220711308R00</t>
  </si>
  <si>
    <t>Demontáž + Montáž magnetického spínače - dveřní, okenní</t>
  </si>
  <si>
    <t>210192722R00</t>
  </si>
  <si>
    <t xml:space="preserve">Štítek označovací pro přístroje - lepený </t>
  </si>
  <si>
    <t>972055131R00</t>
  </si>
  <si>
    <t xml:space="preserve">Vybourání otvorů stropy prefa 0,0225 m2, tl. 12 cm </t>
  </si>
  <si>
    <t>460680021RT1</t>
  </si>
  <si>
    <t>Průraz zdivem v cihlové zdi tloušťky 15 cm, do průměru 6 cm</t>
  </si>
  <si>
    <t>974031121R00</t>
  </si>
  <si>
    <t xml:space="preserve">Vysekání rýh ve zdi cihelné 3 x 3 cm </t>
  </si>
  <si>
    <t>974031132R00</t>
  </si>
  <si>
    <t xml:space="preserve">Vysekání rýh ve zdi cihelné 5 x 7 cm </t>
  </si>
  <si>
    <t>dem</t>
  </si>
  <si>
    <t xml:space="preserve">Demontáže původní elektroinstalace </t>
  </si>
  <si>
    <t>310</t>
  </si>
  <si>
    <t>Specifikace</t>
  </si>
  <si>
    <t>310 Specifikace</t>
  </si>
  <si>
    <t>3745165110RS</t>
  </si>
  <si>
    <t xml:space="preserve">Zásuvka účastnická STA </t>
  </si>
  <si>
    <t>34536514R</t>
  </si>
  <si>
    <t xml:space="preserve">Kryt zásuvky anténní </t>
  </si>
  <si>
    <t>3412652220R</t>
  </si>
  <si>
    <t xml:space="preserve">Kabel koaxiální 75 Ohm, PVC 7 mm </t>
  </si>
  <si>
    <t>374567990006</t>
  </si>
  <si>
    <t xml:space="preserve">Konektor na koax. kabel </t>
  </si>
  <si>
    <t>andvbt</t>
  </si>
  <si>
    <t xml:space="preserve">Anténa DVB-T, UHF </t>
  </si>
  <si>
    <t>35441040R</t>
  </si>
  <si>
    <t xml:space="preserve">Tyč jímací JR 2,0 2000 mm bez osazení </t>
  </si>
  <si>
    <t>DOHT</t>
  </si>
  <si>
    <t xml:space="preserve">Držák oddáleného hromosvodu na trubku DOHT </t>
  </si>
  <si>
    <t>DOHJK</t>
  </si>
  <si>
    <t xml:space="preserve">DOHJK - držák oddál. hrom. k jim. tyči s kloubem </t>
  </si>
  <si>
    <t>ITJc 93</t>
  </si>
  <si>
    <t xml:space="preserve">ITJc 93 - izolační tyč pro jímací tyč </t>
  </si>
  <si>
    <t>35444180R</t>
  </si>
  <si>
    <t xml:space="preserve">Drát 8 AlMgSi T/4 </t>
  </si>
  <si>
    <t>35441850R</t>
  </si>
  <si>
    <t xml:space="preserve">Svorka univerzální SU </t>
  </si>
  <si>
    <t>35441860R</t>
  </si>
  <si>
    <t xml:space="preserve">Svorka SJ 1 k jímací tyči </t>
  </si>
  <si>
    <t>Ivo I132-F</t>
  </si>
  <si>
    <t>Aktivní rozbočovač 6x výstup'F' 10dB zisk + zdroj 12V</t>
  </si>
  <si>
    <t>GW44210</t>
  </si>
  <si>
    <t>Plastová krabice 380x300x120 mm IP56, montáž na hořlavé podklady</t>
  </si>
  <si>
    <t>34572605RPG</t>
  </si>
  <si>
    <t xml:space="preserve">Vývodka kabelová Pg 13,5 </t>
  </si>
  <si>
    <t>M22KZK01</t>
  </si>
  <si>
    <t>Kryt zásuvky komunikační, s popisovým polem, s kovovým upevňovacím třmenem, b. bílá</t>
  </si>
  <si>
    <t>M21MN002</t>
  </si>
  <si>
    <t>Maska nosná s 2 otvory pro 2 zásuvky RJ45, b. černá</t>
  </si>
  <si>
    <t>M21MN002T1</t>
  </si>
  <si>
    <t>Maska nosná s 1 otvorem pro 1 zásuvku RJ45, b. černá</t>
  </si>
  <si>
    <t>371205020R</t>
  </si>
  <si>
    <t xml:space="preserve">Modul RJ45, Cat5e, nestíněný </t>
  </si>
  <si>
    <t>34536700R</t>
  </si>
  <si>
    <t xml:space="preserve">Rámeček pro spínače a zásuvky </t>
  </si>
  <si>
    <t>M210S2913MP</t>
  </si>
  <si>
    <t>Šroub 2,9 x 13 mm pro montáž přístroje do KU, 1 bal/50ks</t>
  </si>
  <si>
    <t>bal</t>
  </si>
  <si>
    <t>371205050R</t>
  </si>
  <si>
    <t xml:space="preserve">Krimpovací konektor RJ45, CAT5E, UTP </t>
  </si>
  <si>
    <t>371201303R</t>
  </si>
  <si>
    <t xml:space="preserve">Kabel UTP dvojitý plášť Cat5e </t>
  </si>
  <si>
    <t>34571518R</t>
  </si>
  <si>
    <t xml:space="preserve">Krabice univerzální z PH  KU 68- 1901 </t>
  </si>
  <si>
    <t>34571519R</t>
  </si>
  <si>
    <t xml:space="preserve">Krabice univerzální z PH  KU 68-1902 s víčkem </t>
  </si>
  <si>
    <t>34571524R</t>
  </si>
  <si>
    <t xml:space="preserve">Krabice přístrojová odbočná čtvercová z PH KO 125E </t>
  </si>
  <si>
    <t>345710671R</t>
  </si>
  <si>
    <t xml:space="preserve">Trubka elektroinstal. ohebná  LPFLEX 2320 </t>
  </si>
  <si>
    <t>DSM</t>
  </si>
  <si>
    <t xml:space="preserve">Drobný spojovací materiál </t>
  </si>
  <si>
    <t>345710962R</t>
  </si>
  <si>
    <t xml:space="preserve">Trubka elektroinstalační tuhá z PVC pr.20 </t>
  </si>
  <si>
    <t>3457115961R</t>
  </si>
  <si>
    <t xml:space="preserve">Trubka elektroinst. ohebná pr. 20 </t>
  </si>
  <si>
    <t>345716911R</t>
  </si>
  <si>
    <t xml:space="preserve">Spojka pro tuhé trubky z PVC pr.20 </t>
  </si>
  <si>
    <t>345717551R</t>
  </si>
  <si>
    <t xml:space="preserve">Příchytka pro tuhé trubky pr.20 </t>
  </si>
  <si>
    <t>859505762901</t>
  </si>
  <si>
    <t xml:space="preserve">KP PK, krabice přístrojová do PK110x70 </t>
  </si>
  <si>
    <t>8450-11</t>
  </si>
  <si>
    <t xml:space="preserve">Přístrojová podložka jednonásobná pro PK110x70 </t>
  </si>
  <si>
    <t>625105</t>
  </si>
  <si>
    <t xml:space="preserve">Zvonek nástěnný 8 V/AC, 82 dBA, chrom </t>
  </si>
  <si>
    <t>34121050R</t>
  </si>
  <si>
    <t xml:space="preserve">Kabel sdělovací s Cu jádrem SYKFY 5 x 2 x 0,50 mm </t>
  </si>
  <si>
    <t>585400110000</t>
  </si>
  <si>
    <t xml:space="preserve">Sádra stavební šedá </t>
  </si>
  <si>
    <t>kg</t>
  </si>
  <si>
    <t>315</t>
  </si>
  <si>
    <t>VRN</t>
  </si>
  <si>
    <t>315 VRN</t>
  </si>
  <si>
    <t>032011T00</t>
  </si>
  <si>
    <t xml:space="preserve">Koordinace postupu prací s ostatními profesemi </t>
  </si>
  <si>
    <t>hod.</t>
  </si>
  <si>
    <t>032011T0099</t>
  </si>
  <si>
    <t>Práce spojené s úpravami rozvodů dle požadavku uživatele</t>
  </si>
  <si>
    <t>333120011T00</t>
  </si>
  <si>
    <t xml:space="preserve">Likvidace odpadu </t>
  </si>
  <si>
    <t>005241010R</t>
  </si>
  <si>
    <t xml:space="preserve">Dokumentace skutečného provedení </t>
  </si>
  <si>
    <t xml:space="preserve">Náklady na vyhotovení dokumentace skutečného provedení stavby a její předání objednateli v požadované formě a požadovaném počtu.				</t>
  </si>
  <si>
    <t>210010048T00</t>
  </si>
  <si>
    <t xml:space="preserve">Doprava </t>
  </si>
  <si>
    <t>01 SLABOPROUD</t>
  </si>
  <si>
    <t>SILNOPROUD</t>
  </si>
  <si>
    <t>205</t>
  </si>
  <si>
    <t>205 Montáž</t>
  </si>
  <si>
    <t>210100004R00</t>
  </si>
  <si>
    <t xml:space="preserve">Ukončení vodičů v rozvaděči + zapojení do 25 mm2 </t>
  </si>
  <si>
    <t>210100003R00</t>
  </si>
  <si>
    <t xml:space="preserve">Ukončení vodičů v rozvaděči + zapojení do 16 mm2 </t>
  </si>
  <si>
    <t>210100002R00</t>
  </si>
  <si>
    <t xml:space="preserve">Ukončení vodičů v rozvaděči + zapojení do 6 mm2 </t>
  </si>
  <si>
    <t>210100001R00</t>
  </si>
  <si>
    <t xml:space="preserve">Ukončení vodičů v rozvaděči + zapojení do 2,5 mm2 </t>
  </si>
  <si>
    <t>210100252R00</t>
  </si>
  <si>
    <t xml:space="preserve">Ukončení celoplast. kabelů zákl./pás.do 4x25 mm2 </t>
  </si>
  <si>
    <t>210100259R00</t>
  </si>
  <si>
    <t xml:space="preserve">Ukončení celoplast. kabelů zákl./pás.do 5x10 mm2 </t>
  </si>
  <si>
    <t>210100258R00</t>
  </si>
  <si>
    <t xml:space="preserve">Ukončení celoplast. kabelů zákl./pás.do 5x4 mm2 </t>
  </si>
  <si>
    <t>460700001R00</t>
  </si>
  <si>
    <t xml:space="preserve">Označení kabelového vedení </t>
  </si>
  <si>
    <t>210950101RT1</t>
  </si>
  <si>
    <t xml:space="preserve">Štítek označovací na kabel, včetně dodávky štítku </t>
  </si>
  <si>
    <t>210290841R00</t>
  </si>
  <si>
    <t xml:space="preserve">Demontáž/montáž krytu rozvaděče do 70 cm </t>
  </si>
  <si>
    <t>220110094R00</t>
  </si>
  <si>
    <t xml:space="preserve">Montáž montážních rámů do rozvaděče </t>
  </si>
  <si>
    <t>vRD01</t>
  </si>
  <si>
    <t>Práce spojené s výměnou přívodního kabelu v rozvaděči v dílně</t>
  </si>
  <si>
    <t>210901090R00</t>
  </si>
  <si>
    <t>Kabel silový AYKY 1kV 4 x 25 mm2 pevně uložený - přeložení do RB2</t>
  </si>
  <si>
    <t>210201511R00</t>
  </si>
  <si>
    <t xml:space="preserve">Svítidlo LED bytové stropní přisazené </t>
  </si>
  <si>
    <t>210201517R00</t>
  </si>
  <si>
    <t xml:space="preserve">Svítidlo LED bytové stěnové </t>
  </si>
  <si>
    <t>210201518R00</t>
  </si>
  <si>
    <t xml:space="preserve">Svítidlo LED podlinkové </t>
  </si>
  <si>
    <t>220711305R00</t>
  </si>
  <si>
    <t xml:space="preserve">Montáž topného panelu včetně držáku </t>
  </si>
  <si>
    <t>210110041R00</t>
  </si>
  <si>
    <t xml:space="preserve">Spínač zapuštěný jednopólový, řazení 1 </t>
  </si>
  <si>
    <t>210110043R00</t>
  </si>
  <si>
    <t xml:space="preserve">Spínač zapuštěný seriový, řazení 5 </t>
  </si>
  <si>
    <t>210110045R00</t>
  </si>
  <si>
    <t xml:space="preserve">Spínač zapuštěný střídavý, řazení 6 </t>
  </si>
  <si>
    <t>210110054R00</t>
  </si>
  <si>
    <t xml:space="preserve">Spínač zapuštěný střídavý dvojitý,  řazení 6+6 </t>
  </si>
  <si>
    <t>210110046R00</t>
  </si>
  <si>
    <t xml:space="preserve">Spínač zapuštěný křížový, řazení 7 </t>
  </si>
  <si>
    <t>210110006DES</t>
  </si>
  <si>
    <t>Spínač zapuštěný trojpól.16A - řaz. 3, obyč.prostř.</t>
  </si>
  <si>
    <t>210111011R00</t>
  </si>
  <si>
    <t xml:space="preserve">Zásuvka domovní zapuštěná - provedení 2P+PE </t>
  </si>
  <si>
    <t>210111031R00</t>
  </si>
  <si>
    <t xml:space="preserve">Zásuvka domovní v krabici - 2P+PE, venkovní </t>
  </si>
  <si>
    <t>210110024R00</t>
  </si>
  <si>
    <t xml:space="preserve">Spínač nástěnný střídavý - řaz. 6, venkovní </t>
  </si>
  <si>
    <t>210010322R00</t>
  </si>
  <si>
    <t xml:space="preserve">Krabice rozvodná KR 97, se zapojením, kruhová </t>
  </si>
  <si>
    <t>973031619R00</t>
  </si>
  <si>
    <t xml:space="preserve">Vysekání kapes zeď cih., krabice 15x15x10cm </t>
  </si>
  <si>
    <t>220260006R00</t>
  </si>
  <si>
    <t xml:space="preserve">Krabice KO 100 ve zdi v přípraveném lůžku </t>
  </si>
  <si>
    <t>220300963R00</t>
  </si>
  <si>
    <t xml:space="preserve">Svorka EPS 2, montáž + zapojení </t>
  </si>
  <si>
    <t>220260008R00</t>
  </si>
  <si>
    <t xml:space="preserve">Krabice KT 250 ve zdi v přípraveném lůžku </t>
  </si>
  <si>
    <t>210010323R00</t>
  </si>
  <si>
    <t xml:space="preserve">Krabice odbočná KO, se zapojením, čtvercová </t>
  </si>
  <si>
    <t>210810052R00</t>
  </si>
  <si>
    <t xml:space="preserve">Kabel CYKY 750 V 5 x 6 mm2 pevně uložený </t>
  </si>
  <si>
    <t>210800116R00</t>
  </si>
  <si>
    <t xml:space="preserve">Kabel CYKY 750 V 5x2,5 mm2 uložený pevně </t>
  </si>
  <si>
    <t>210800106R00</t>
  </si>
  <si>
    <t xml:space="preserve">Kabel CYKY 750 V 3x2,5 mm2 uložený pevně </t>
  </si>
  <si>
    <t>210800115R00</t>
  </si>
  <si>
    <t xml:space="preserve">Kabel CYKY 750 V 5x1,5 mm2 uložený pevně </t>
  </si>
  <si>
    <t>210800105R00</t>
  </si>
  <si>
    <t xml:space="preserve">Kabel CYKY 750 V 3x1,5 mm2 uložený pevně </t>
  </si>
  <si>
    <t>210220321RT1</t>
  </si>
  <si>
    <t>Svorka na potrubí Bernard, včetně Cu pásku, včetně dodávky svorky + Cu pásku</t>
  </si>
  <si>
    <t>210800546R00</t>
  </si>
  <si>
    <t xml:space="preserve">Vodič H07V-U (CY) 4 mm2 uložený pevně </t>
  </si>
  <si>
    <t>210800547R00</t>
  </si>
  <si>
    <t xml:space="preserve">Vodič H07V-U (CY) 6 mm2 uložený pevně </t>
  </si>
  <si>
    <t>210800549R00</t>
  </si>
  <si>
    <t xml:space="preserve">Vodič H07V-U (CY) 16 mm2 uložený pevně </t>
  </si>
  <si>
    <t>222260794R00</t>
  </si>
  <si>
    <t xml:space="preserve">Parapet. kanál PK110x70, vč.příslušenství </t>
  </si>
  <si>
    <t>210010105R00</t>
  </si>
  <si>
    <t xml:space="preserve">Lišta elektroinstalační PVC š.do 40 mm,šroubováním </t>
  </si>
  <si>
    <t>460680025RT1</t>
  </si>
  <si>
    <t>Průraz zdivem v cihlové zdi tloušťky 100 cm, plochy do 0,25 m2</t>
  </si>
  <si>
    <t>460680023RT1</t>
  </si>
  <si>
    <t>Průraz zdivem v cihlové zdi tloušťky 45 cm, do průměru 6 cm</t>
  </si>
  <si>
    <t>974031153R00</t>
  </si>
  <si>
    <t xml:space="preserve">Vysekání rýh ve zdi cihelné 10 x 10 cm </t>
  </si>
  <si>
    <t>974031821R00</t>
  </si>
  <si>
    <t xml:space="preserve">Vysekání rýh v podhledu stropu z tvárnic 3 x 3 cm </t>
  </si>
  <si>
    <t>rozvRB1</t>
  </si>
  <si>
    <t xml:space="preserve">Rozvaděč RB1, kompletní - viz výkres rozvaděče </t>
  </si>
  <si>
    <t xml:space="preserve">Rozvaděč RB1 - oceloplechový, vestavný. Náplň dle výkresu rozvaděče.				</t>
  </si>
  <si>
    <t xml:space="preserve">Skříň rozvaděče zůstane stávající, bude provedena kompletní výměna přístrojů,				</t>
  </si>
  <si>
    <t xml:space="preserve">vč. montážního rámu a krycího plechu. Rozměr montážního rámu cca 490x690mm.				</t>
  </si>
  <si>
    <t xml:space="preserve">Povrchová úprava, označení.				</t>
  </si>
  <si>
    <t>rozvRB2</t>
  </si>
  <si>
    <t xml:space="preserve">Rozvaděč RB2, kompletní - viz výkres rozvaděče </t>
  </si>
  <si>
    <t xml:space="preserve">Rozvaděč RB2 - oceloplechový, vestavný. Náplň dle výkresu rozvaděče.				</t>
  </si>
  <si>
    <t xml:space="preserve">vč. montážního rámu a krycího plechu. Rozměr montážního rámu cca 690x690mm.				</t>
  </si>
  <si>
    <t>35436416.AR</t>
  </si>
  <si>
    <t xml:space="preserve">Koncovka kabel.do 1kV GUST 01/4X 4-25mm2, L250 </t>
  </si>
  <si>
    <t>EXAL3000CS3K</t>
  </si>
  <si>
    <t>A - Designové kruhové LED svítidlo pr. 400mm, (např. Modus EXAL3000CS3KOPDB/ND, 3300lm, 28W, 300</t>
  </si>
  <si>
    <t>BRSB3KO300V1</t>
  </si>
  <si>
    <t>B - Kruhové přisazené LED svítidlo s plastovým krytem pr. 300mm, (např. Modus BRSB3KO300V1/ND, 14</t>
  </si>
  <si>
    <t>BRSB3KO375V2</t>
  </si>
  <si>
    <t>C - Kruhové přisazené LED svítidlo s plastovým krytem pr. 375mm, (např. Modus BRSB3KO375V2/ND, 27</t>
  </si>
  <si>
    <t>SOL2000M3KO/</t>
  </si>
  <si>
    <t>D - Podlinkové LED svítidlo, délka 1200mm, (např. Modus SOL2000M3KO/ND, 2200lm, 20W, 3000K, IP20)</t>
  </si>
  <si>
    <t>FITP3000AKN6</t>
  </si>
  <si>
    <t>E - Přisazený LED panel s hliníkovým rámečkem, 600x600mm, (např. Modus FITP3000AKN600/ND, 3300lm,</t>
  </si>
  <si>
    <t>LED-1L14C03/</t>
  </si>
  <si>
    <t>F - Kruhové přisazené LED svítidlo s plastovým krytem pr. 280mm, (např. Osmont Triton1 LED-1L14C0</t>
  </si>
  <si>
    <t>LED-1L15B07/</t>
  </si>
  <si>
    <t>G - Kruhové přisazené LED svítidlo s plastovým krytem pr. 360mm, (např. Osmont Triton2 LED-1L15B0</t>
  </si>
  <si>
    <t>ept2000</t>
  </si>
  <si>
    <t>El. nástěnný přímotopný konvektor 2000W s nastavitelným termostatem, s vypínačem Zap./Vyp.,</t>
  </si>
  <si>
    <t>34535400R</t>
  </si>
  <si>
    <t xml:space="preserve">Strojek spínače 1pólového, řaz.1 </t>
  </si>
  <si>
    <t>34535405R</t>
  </si>
  <si>
    <t xml:space="preserve">Strojek přepínače sériového, řaz.5 </t>
  </si>
  <si>
    <t>34535406R</t>
  </si>
  <si>
    <t xml:space="preserve">Strojek přepínače střídavého, řaz.6 </t>
  </si>
  <si>
    <t>34535425R</t>
  </si>
  <si>
    <t xml:space="preserve">Strojek přepín.dvojit.stříd.,řaz.6+6 </t>
  </si>
  <si>
    <t>34535407R</t>
  </si>
  <si>
    <t xml:space="preserve">Strojek přepínače křížového, řaz.7 </t>
  </si>
  <si>
    <t>34536490R</t>
  </si>
  <si>
    <t xml:space="preserve">Kryt spínače jednoduchý </t>
  </si>
  <si>
    <t>34536492R</t>
  </si>
  <si>
    <t xml:space="preserve">Kryt spínače dělený </t>
  </si>
  <si>
    <t>1011-0-0816</t>
  </si>
  <si>
    <t>Přístroj spínače trojpólového, 16A, 400V, zapuštěný</t>
  </si>
  <si>
    <t>3558A-A00933</t>
  </si>
  <si>
    <t>Kryt jednoduchý s potiskem, s čirým průzorem pro spínač řazení 3S</t>
  </si>
  <si>
    <t>34536600RT</t>
  </si>
  <si>
    <t xml:space="preserve">Doutnavka orientační do spínače </t>
  </si>
  <si>
    <t>34551612T</t>
  </si>
  <si>
    <t>Zásuvka jednonásobná, 230V, 16A, s ochranným kolíkem, s clonkami</t>
  </si>
  <si>
    <t>34551420T2</t>
  </si>
  <si>
    <t>Zásuvka zapuštěná dvojnásobná 230V, 16A, s ochrannými kolíky, natočená, s clonkami</t>
  </si>
  <si>
    <t>34551476.ARB</t>
  </si>
  <si>
    <t>Zásuvka domovní vodotěsná 230V, 16A, s ochranným kolíkem, s víčkem IP44, bílá</t>
  </si>
  <si>
    <t>34551476.ARD</t>
  </si>
  <si>
    <t>Zásuvka domovní vodotěsná 230V, 16A, s ochranným kolíkem, s víčkem IP44, béžová, montáž na hořlavé</t>
  </si>
  <si>
    <t>34535563R</t>
  </si>
  <si>
    <t>Přepínač střídavý řaz.6, IP 44, nástěnný, béžová, montáž na hořlavé podklady</t>
  </si>
  <si>
    <t>345704420000</t>
  </si>
  <si>
    <t xml:space="preserve">Krabice rozvodná kruhová KR 97/5 </t>
  </si>
  <si>
    <t>34571532R</t>
  </si>
  <si>
    <t xml:space="preserve">Krabice přístrojová odbočná čtvercová z PH KO 100E </t>
  </si>
  <si>
    <t>31678615TEPS</t>
  </si>
  <si>
    <t xml:space="preserve">Svorkovnice ekvipotenciální EPS 2 </t>
  </si>
  <si>
    <t>34571544R</t>
  </si>
  <si>
    <t xml:space="preserve">Krabice rozvodná s víčkem KT 250 </t>
  </si>
  <si>
    <t>34561403R</t>
  </si>
  <si>
    <t xml:space="preserve">Svorka krabicová 2x2,5 </t>
  </si>
  <si>
    <t>34561404R</t>
  </si>
  <si>
    <t xml:space="preserve">Svorka krabicová 3x2,5 </t>
  </si>
  <si>
    <t>34561406R</t>
  </si>
  <si>
    <t xml:space="preserve">Svorka krabicová 5x2,5 </t>
  </si>
  <si>
    <t>34571426Rksk</t>
  </si>
  <si>
    <t xml:space="preserve">Krabice elektroinstalační plastová KSK80 </t>
  </si>
  <si>
    <t>34111100R</t>
  </si>
  <si>
    <t xml:space="preserve">Kabel silový s Cu jádrem 750 V CYKY 5 x 6 mm2 </t>
  </si>
  <si>
    <t>34111094R</t>
  </si>
  <si>
    <t xml:space="preserve">Kabel silový s Cu jádrem 750 V CYKY 5 x 2,5 mm2 </t>
  </si>
  <si>
    <t>34111038R</t>
  </si>
  <si>
    <t xml:space="preserve">Kabel silový s Cu jádrem 750 V CYKY 3 C x 2,5 mm2 </t>
  </si>
  <si>
    <t>34111090R</t>
  </si>
  <si>
    <t xml:space="preserve">Kabel silový s Cu jádrem 750 V CYKY 5 x 1,5 mm2 </t>
  </si>
  <si>
    <t>34111032R</t>
  </si>
  <si>
    <t xml:space="preserve">Kabel silový s Cu jádrem 750 V CYKY 3 C x 1,5 mm2 </t>
  </si>
  <si>
    <t>34111031R</t>
  </si>
  <si>
    <t xml:space="preserve">Kabel silový s Cu jádrem 750 V CYKY 3 A x 1,5 mm2 </t>
  </si>
  <si>
    <t>35442150RZS4</t>
  </si>
  <si>
    <t xml:space="preserve">Svorka zemnící ZS4 </t>
  </si>
  <si>
    <t>34140925RZ</t>
  </si>
  <si>
    <t xml:space="preserve">Vodič silový CY zelenožlutý 4,00 mm2 - drát </t>
  </si>
  <si>
    <t>34140966R</t>
  </si>
  <si>
    <t xml:space="preserve">Vodič silový CY zelenožlutý 6,00 mm2 - drát </t>
  </si>
  <si>
    <t>34140968R</t>
  </si>
  <si>
    <t xml:space="preserve">Vodič silový CY zelenožlutý 16,00 mm2 - drát </t>
  </si>
  <si>
    <t>3457099951R</t>
  </si>
  <si>
    <t xml:space="preserve">Kanál parapetní dutý PK 110 x 70D, délka 2m </t>
  </si>
  <si>
    <t>8451</t>
  </si>
  <si>
    <t xml:space="preserve">8451 kryt koncový pro PK110x70 </t>
  </si>
  <si>
    <t>8452</t>
  </si>
  <si>
    <t xml:space="preserve">8452 kryt spojovací pro PK110x70 </t>
  </si>
  <si>
    <t>8454</t>
  </si>
  <si>
    <t xml:space="preserve">8454 kryt odbočný pro PK110x70 </t>
  </si>
  <si>
    <t>8455</t>
  </si>
  <si>
    <t xml:space="preserve">8455 roh vnitřní pro PK110x70 </t>
  </si>
  <si>
    <t>peke60M210</t>
  </si>
  <si>
    <t xml:space="preserve">PEKE 60 - příčka do PK110x70 </t>
  </si>
  <si>
    <t>8450-12</t>
  </si>
  <si>
    <t xml:space="preserve">Přístrojová podložka dvojnásobná pro PK110x70 </t>
  </si>
  <si>
    <t>34572172R</t>
  </si>
  <si>
    <t xml:space="preserve">Lišta hranatá LHD 20x20, délka 2 m </t>
  </si>
  <si>
    <t>032011T00SRT</t>
  </si>
  <si>
    <t xml:space="preserve">Spolupráce s revizním technikem </t>
  </si>
  <si>
    <t>333030040T00</t>
  </si>
  <si>
    <t xml:space="preserve">Revize el. zařízení </t>
  </si>
  <si>
    <t>02 SILNOPROUD</t>
  </si>
  <si>
    <t>03</t>
  </si>
  <si>
    <t>STAVEBNÍ ČÁST</t>
  </si>
  <si>
    <t>03 STAVEBNÍ ČÁST</t>
  </si>
  <si>
    <t>STAVEBNÍ ČÁST -  VČ . NOVÉ ŠTUKOVÉ VRSTVY</t>
  </si>
  <si>
    <t>3</t>
  </si>
  <si>
    <t>Svislé a kompletní konstrukce</t>
  </si>
  <si>
    <t>3 Svislé a kompletní konstrukce</t>
  </si>
  <si>
    <t>310238211RT1</t>
  </si>
  <si>
    <t>Zazdívka otvorů plochy do 1 m2 cihlami na MVC s použitím suché maltové směsi</t>
  </si>
  <si>
    <t>1 NP:0,45*0,6*2</t>
  </si>
  <si>
    <t>319201311R00</t>
  </si>
  <si>
    <t xml:space="preserve">Vyrovnání povrchu zdiva maltou tl.do 3 cm </t>
  </si>
  <si>
    <t>m2</t>
  </si>
  <si>
    <t xml:space="preserve">PŘEDPOKLAD </t>
  </si>
  <si>
    <t>BUDE FAKTUROVÁNO DLE SKUTEČNOSTI NA STAVBĚ</t>
  </si>
  <si>
    <t>346244371</t>
  </si>
  <si>
    <t>Zazdívka rýh, potrubí, kapes cihlami tl. 14 cm, s použitím suché maltové směsi</t>
  </si>
  <si>
    <t>PODKROVÍ - KONDENZÁT :3,1*0,3</t>
  </si>
  <si>
    <t>1 NP - PZN 01:3,1*0,3</t>
  </si>
  <si>
    <t>1NP - PZN 02:3,1*2*0,3</t>
  </si>
  <si>
    <t>1NP  PZN 03: 3,1*3*0,3</t>
  </si>
  <si>
    <t>4</t>
  </si>
  <si>
    <t>Vodorovné konstrukce</t>
  </si>
  <si>
    <t>4 Vodorovné konstrukce</t>
  </si>
  <si>
    <t>411387531R00</t>
  </si>
  <si>
    <t xml:space="preserve">Zabetonování otvorů 0,25 m2 ve stropech a klenbách </t>
  </si>
  <si>
    <t>POKKROVÍ  M02:1</t>
  </si>
  <si>
    <t>61</t>
  </si>
  <si>
    <t>Upravy povrchů vnitřní</t>
  </si>
  <si>
    <t>61 Upravy povrchů vnitřní</t>
  </si>
  <si>
    <t>610991111R00</t>
  </si>
  <si>
    <t xml:space="preserve">Zakrývání výplní vnitřních otvorů </t>
  </si>
  <si>
    <t>611401211RT2</t>
  </si>
  <si>
    <t>Oprava omítky na stropech o ploše do 0,25 m2 vápennou štukovou omítkou</t>
  </si>
  <si>
    <t>611401991R00</t>
  </si>
  <si>
    <t xml:space="preserve">Příplatek za přísadu pro zvýšení přilnavosti </t>
  </si>
  <si>
    <t>319+809</t>
  </si>
  <si>
    <t>611421331R00</t>
  </si>
  <si>
    <t xml:space="preserve">Oprava váp.omítek stropů do 30% plochy - štukových </t>
  </si>
  <si>
    <t>1 NP:</t>
  </si>
  <si>
    <t>01:(7,9*1,5)</t>
  </si>
  <si>
    <t>02:(3,2*2,6)</t>
  </si>
  <si>
    <t>03:(1,2*1)</t>
  </si>
  <si>
    <t>04:(1,9*2,6)</t>
  </si>
  <si>
    <t>05:(1,9*2,6)</t>
  </si>
  <si>
    <t>06:(1,2*1)</t>
  </si>
  <si>
    <t>07:(5,9*2,6)</t>
  </si>
  <si>
    <t>08:(2,6*2,4)</t>
  </si>
  <si>
    <t>09:(7,9*4,2)</t>
  </si>
  <si>
    <t>10:(4,2*4,8)</t>
  </si>
  <si>
    <t>11:(4,2*2,3)</t>
  </si>
  <si>
    <t>12 NEOBSAZENO:0</t>
  </si>
  <si>
    <t>13:(4,2*4,6)</t>
  </si>
  <si>
    <t>14:(2,6*3,2)</t>
  </si>
  <si>
    <t>2NP:</t>
  </si>
  <si>
    <t>01:(7,2*3)</t>
  </si>
  <si>
    <t>02:(8,8*4,2)</t>
  </si>
  <si>
    <t>03:(1,2*3)</t>
  </si>
  <si>
    <t>04:(6,4*5,4)</t>
  </si>
  <si>
    <t>05 NEOBSAZENO :0</t>
  </si>
  <si>
    <t>06:(4,6*4,8)</t>
  </si>
  <si>
    <t>07:(4,6*4,8)</t>
  </si>
  <si>
    <t>08:(4,6*4,8)</t>
  </si>
  <si>
    <t>09:(4,8*1,2)</t>
  </si>
  <si>
    <t>10:(2,6*1,9)</t>
  </si>
  <si>
    <t>611471413R00</t>
  </si>
  <si>
    <t xml:space="preserve">Úprava stropů aktiv. štukem s přísadou, tl. 2-3 mm </t>
  </si>
  <si>
    <t>612401391RT2</t>
  </si>
  <si>
    <t>Omítka malých ploch vnitřních stěn do 1 m2 s použitím suché maltové směsi</t>
  </si>
  <si>
    <t>KOLEM OKEN :2</t>
  </si>
  <si>
    <t>612421231R00</t>
  </si>
  <si>
    <t xml:space="preserve">Oprava vápen.omítek stěn do 10 % pl. - štukových </t>
  </si>
  <si>
    <t>01:(7,9+1,5)*2*2,6</t>
  </si>
  <si>
    <t>02:(3,2+2,6)*2*2,6</t>
  </si>
  <si>
    <t>03:(1,2+1)*2*1,1</t>
  </si>
  <si>
    <t>04:(1,9+2,6)*2*0,6</t>
  </si>
  <si>
    <t>05:(1,9+2,6)*2*0,6</t>
  </si>
  <si>
    <t>06:(1,2+1)*2*1,1</t>
  </si>
  <si>
    <t>07:(5,9+2,6)*3,5*2</t>
  </si>
  <si>
    <t>08:(2,6+2,4)*2,6*2</t>
  </si>
  <si>
    <t>09:(7,9+4,2)*2*2,6</t>
  </si>
  <si>
    <t>10:(4,2+4,8)*2*2,6</t>
  </si>
  <si>
    <t>11:(4,2+2,3)*2*2,6</t>
  </si>
  <si>
    <t>13:(4,2+4,6)*2*2,6</t>
  </si>
  <si>
    <t>14:(2,6+3,2)*2*2,6</t>
  </si>
  <si>
    <t>01:(7,2+3)*2*2,6</t>
  </si>
  <si>
    <t>02:(8,8+4,2)*2,6*2</t>
  </si>
  <si>
    <t>03:(1,2+3)*2*2,6</t>
  </si>
  <si>
    <t>04:(6,4+5,4)*2*2,6</t>
  </si>
  <si>
    <t>06:(4,6+4,8)*2*2,6</t>
  </si>
  <si>
    <t>07:(4,6+4,8)*2*2,6</t>
  </si>
  <si>
    <t>08:(4,6+4,8)*2*2,6</t>
  </si>
  <si>
    <t>09:(4,8+1,2)*2*2,6</t>
  </si>
  <si>
    <t>10:(2,6+1,9)*2*2,6</t>
  </si>
  <si>
    <t>612421626R00</t>
  </si>
  <si>
    <t xml:space="preserve">Omítka vnitřní zdiva, MVC, hladká </t>
  </si>
  <si>
    <t>POD OBKLADY</t>
  </si>
  <si>
    <t>POKDROVÍ M10 :1,6*2,6</t>
  </si>
  <si>
    <t>1,6*2,6</t>
  </si>
  <si>
    <t>1*1,5</t>
  </si>
  <si>
    <t>1 NP  M04:2,6*(2,5+2,5+1,6+1,6)</t>
  </si>
  <si>
    <t>1NP  M05:2,6*(2,5+2,5+1,6+1,6)</t>
  </si>
  <si>
    <t>1NP  M06:1,5*(1,1+1,1+1,3+1,3)</t>
  </si>
  <si>
    <t>1NP  M03:1,5*(1,1+1,1+1,3+1,3)</t>
  </si>
  <si>
    <t>1NP KUCHYŇ    M10:4,2*0,8</t>
  </si>
  <si>
    <t>1NP KUCHYŇ    M12:4,2*0,8</t>
  </si>
  <si>
    <t>V:</t>
  </si>
  <si>
    <t>612471411RT2</t>
  </si>
  <si>
    <t>Úprava vnitřních stěn aktivovaným štukem s použitím suché maltové směsi</t>
  </si>
  <si>
    <t>Exponované rohy budou opatřeny podomítkovými výztužnými lištami (PVC alt. ocel).</t>
  </si>
  <si>
    <t>63</t>
  </si>
  <si>
    <t>Podlahy a podlahové konstrukce</t>
  </si>
  <si>
    <t>63 Podlahy a podlahové konstrukce</t>
  </si>
  <si>
    <t>631311121R00</t>
  </si>
  <si>
    <t xml:space="preserve">Doplnění mazanin betonem do 1 m2, do tl. 8 cm </t>
  </si>
  <si>
    <t>PODKROVÍ    M02:0,3*0,3*0,08</t>
  </si>
  <si>
    <t>94</t>
  </si>
  <si>
    <t>Lešení a stavební výtahy</t>
  </si>
  <si>
    <t>94 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</si>
  <si>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</si>
  <si>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</si>
  <si>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</si>
  <si>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</si>
  <si>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 Dokončovací konstrukce na pozemních stavbách</t>
  </si>
  <si>
    <t>91113</t>
  </si>
  <si>
    <t>stavebni pripomoce elektro,</t>
  </si>
  <si>
    <t>kompl</t>
  </si>
  <si>
    <t>952901111R00</t>
  </si>
  <si>
    <t xml:space="preserve">Vyčištění budov o výšce podlaží do 4 m </t>
  </si>
  <si>
    <t>319</t>
  </si>
  <si>
    <t>165</t>
  </si>
  <si>
    <t>954313204R00</t>
  </si>
  <si>
    <t xml:space="preserve">Opláštění z SDK,3.str,do 500x500 mm,RFI tl.15 mm </t>
  </si>
  <si>
    <t>POZN 7</t>
  </si>
  <si>
    <t>PODKROVÍ:3,2</t>
  </si>
  <si>
    <t>96</t>
  </si>
  <si>
    <t>Bourání konstrukcí</t>
  </si>
  <si>
    <t>96 Bourání konstrukcí</t>
  </si>
  <si>
    <t>965042121R00</t>
  </si>
  <si>
    <t xml:space="preserve">Bourání mazanin betonových tl. 10 cm, pl. 1 m2 </t>
  </si>
  <si>
    <t>965042141RT2</t>
  </si>
  <si>
    <t>Bourání mazanin betonových tl. 10 cm, nad 4 m2 ručně tl. mazaniny 8 - 10 cm</t>
  </si>
  <si>
    <t>VČETNĚ ŘEZÁNÍ BETONU -</t>
  </si>
  <si>
    <t>30*0,8*0,15</t>
  </si>
  <si>
    <t>30*0,8*0,1</t>
  </si>
  <si>
    <t>965081213U00</t>
  </si>
  <si>
    <t xml:space="preserve">Bour dlažd keram tl -10 mm &gt;1m2 </t>
  </si>
  <si>
    <t>SUTEREN:26+17+14+17</t>
  </si>
  <si>
    <t>1NP:</t>
  </si>
  <si>
    <t>965082933RT2</t>
  </si>
  <si>
    <t>Odstranění násypu tl. do 20 cm, plocha nad 2 m2 tl.násypu  15 - 20 cm, plocha nad 2 m2</t>
  </si>
  <si>
    <t>968061112R00</t>
  </si>
  <si>
    <t xml:space="preserve">Vyvěšení dřevěných okenních křídel pl. do 1,5 m2 </t>
  </si>
  <si>
    <t>968062354R00</t>
  </si>
  <si>
    <t xml:space="preserve">Vybourání dřevěných rámů oken dvojitých pl. 1 m2 </t>
  </si>
  <si>
    <t>1NP:0,6*0,9*2</t>
  </si>
  <si>
    <t>97</t>
  </si>
  <si>
    <t>Prorážení otvorů</t>
  </si>
  <si>
    <t>97 Prorážení otvorů</t>
  </si>
  <si>
    <t>974031134R00</t>
  </si>
  <si>
    <t xml:space="preserve">Vysekání rýh ve zdi cihelné 5 x 15 cm </t>
  </si>
  <si>
    <t>PODKROVÍ - KONDENZÁT :3,1</t>
  </si>
  <si>
    <t>1NP - PZN 02:3,1*2</t>
  </si>
  <si>
    <t>1PP  PZN 02:3,1*6</t>
  </si>
  <si>
    <t>974031164R00</t>
  </si>
  <si>
    <t xml:space="preserve">Vysekání rýh ve zdi cihelné 15 x 15 cm </t>
  </si>
  <si>
    <t>1 NP :3,1</t>
  </si>
  <si>
    <t>1PP:3,1*3</t>
  </si>
  <si>
    <t>978013191R00</t>
  </si>
  <si>
    <t xml:space="preserve">Otlučení omítek vnitřních stěn v rozsahu do 100 % </t>
  </si>
  <si>
    <t>978059531R00</t>
  </si>
  <si>
    <t xml:space="preserve">Odsekání vnitřních obkladů stěn nad 2 m2 </t>
  </si>
  <si>
    <t>99</t>
  </si>
  <si>
    <t>Staveništní přesun hmot</t>
  </si>
  <si>
    <t>99 Staveništní přesun hmot</t>
  </si>
  <si>
    <t>999281111R00</t>
  </si>
  <si>
    <t xml:space="preserve">Přesun hmot pro opravy a údržbu do výšky 25 m </t>
  </si>
  <si>
    <t>711</t>
  </si>
  <si>
    <t>Izolace proti vodě</t>
  </si>
  <si>
    <t>711 Izolace proti vodě</t>
  </si>
  <si>
    <t>711141559R00</t>
  </si>
  <si>
    <t xml:space="preserve">Izolace proti vlhk. vodorovná pásy přitavením </t>
  </si>
  <si>
    <t>30*0,8*1,1</t>
  </si>
  <si>
    <t>711212113R00</t>
  </si>
  <si>
    <t xml:space="preserve">Nátěr hydroizolační proti vlhkosti disperzní </t>
  </si>
  <si>
    <t>711263601R00</t>
  </si>
  <si>
    <t xml:space="preserve">Těsnicí pás Ceresit š.120 mm, spoj podlaha-stěna </t>
  </si>
  <si>
    <t>PODKROVÍ  M10:1,6+1,6</t>
  </si>
  <si>
    <t>998711102R00</t>
  </si>
  <si>
    <t xml:space="preserve">Přesun hmot pro izolace proti vodě, výšky do 12 m </t>
  </si>
  <si>
    <t>62833159R</t>
  </si>
  <si>
    <t>Pás asfaltovaný těžký  mineral</t>
  </si>
  <si>
    <t>26,4*1,15</t>
  </si>
  <si>
    <t>713</t>
  </si>
  <si>
    <t>Izolace tepelné</t>
  </si>
  <si>
    <t>713 Izolace tepelné</t>
  </si>
  <si>
    <t>713121111RU9</t>
  </si>
  <si>
    <t>Izolace tepelná podlah na sucho, jednovrstvá včetně dodávky Nobasil  PTN tl. 50/45 mm</t>
  </si>
  <si>
    <t>PODKROVÍ  M02:0,3*0,3*2</t>
  </si>
  <si>
    <t>766</t>
  </si>
  <si>
    <t>Konstrukce truhlářské</t>
  </si>
  <si>
    <t>766 Konstrukce truhlářské</t>
  </si>
  <si>
    <t>j01</t>
  </si>
  <si>
    <t>OKNO 0-001 montáž +dodávka</t>
  </si>
  <si>
    <t xml:space="preserve">Okno z plastové </t>
  </si>
  <si>
    <t xml:space="preserve">otevíravost viz. schéma </t>
  </si>
  <si>
    <t>otevírání sklopných pomocí pákového mechanismu</t>
  </si>
  <si>
    <t>proti chybné manipulaci, bílá klika</t>
  </si>
  <si>
    <t>celoobvodové kování včetně mikroventilace a pojistky</t>
  </si>
  <si>
    <t>odstín dle požadavku investora - bílá</t>
  </si>
  <si>
    <t>Uw (W/m2K) max. 2,1 - dvojsklo</t>
  </si>
  <si>
    <t>pp</t>
  </si>
  <si>
    <t xml:space="preserve">montáž a dodávka  paropropustné pásky </t>
  </si>
  <si>
    <t>771</t>
  </si>
  <si>
    <t>Podlahy z dlaždic a obklady</t>
  </si>
  <si>
    <t>771 Podlahy z dlaždic a obklady</t>
  </si>
  <si>
    <t>771541922R00</t>
  </si>
  <si>
    <t xml:space="preserve">Oprava podlah hutných glazovaných, 30x20 cm </t>
  </si>
  <si>
    <t>771575109RT2</t>
  </si>
  <si>
    <t>Montáž podlah keram.,hladké, tmel, 30x30 cm (lepidlo),  (spár. hmota)</t>
  </si>
  <si>
    <t>montáž + cem. lepidlo +spárovačk</t>
  </si>
  <si>
    <t>771579793</t>
  </si>
  <si>
    <t xml:space="preserve">Příplatek za spárovací hmotu - plošně směs SM (Kna </t>
  </si>
  <si>
    <t>59764203Rj</t>
  </si>
  <si>
    <t xml:space="preserve">Dlažba t matná 300x300 </t>
  </si>
  <si>
    <t xml:space="preserve">vnejší </t>
  </si>
  <si>
    <t>ZTRATNE:9,1</t>
  </si>
  <si>
    <t>771-01</t>
  </si>
  <si>
    <t xml:space="preserve">lišty schodiště , přechody podlah </t>
  </si>
  <si>
    <t>998771102R00</t>
  </si>
  <si>
    <t xml:space="preserve">Přesun hmot pro podlahy z dlaždic, výšky do 12 m </t>
  </si>
  <si>
    <t>777</t>
  </si>
  <si>
    <t>Podlahy ze syntetických hmot</t>
  </si>
  <si>
    <t>777 Podlahy ze syntetických hmot</t>
  </si>
  <si>
    <t>777553020R00</t>
  </si>
  <si>
    <t xml:space="preserve">Penetrace nesavého podkladu podlah adhézní vrstvou </t>
  </si>
  <si>
    <t>998777102R00</t>
  </si>
  <si>
    <t xml:space="preserve">Přesun hmot pro podlahy syntetické, výšky do 12 m </t>
  </si>
  <si>
    <t>781</t>
  </si>
  <si>
    <t>Obklady keramické</t>
  </si>
  <si>
    <t>781 Obklady keramické</t>
  </si>
  <si>
    <t>781101210R00</t>
  </si>
  <si>
    <t xml:space="preserve">Penetrace podkladu pod obklady </t>
  </si>
  <si>
    <t>781111115R00</t>
  </si>
  <si>
    <t xml:space="preserve">Otvor v obkladačce diamant.korunkou prům.do 30 mm </t>
  </si>
  <si>
    <t>781111116R00</t>
  </si>
  <si>
    <t xml:space="preserve">Otvor v obkladačce diamant.korunkou prům.do 90 mm </t>
  </si>
  <si>
    <t>781111131R00</t>
  </si>
  <si>
    <t xml:space="preserve">Vyplnění dilatačních spár tmelem </t>
  </si>
  <si>
    <t>POKDROVÍ M10 :1,6+2,6</t>
  </si>
  <si>
    <t>1,6+2,6</t>
  </si>
  <si>
    <t>1+1,5</t>
  </si>
  <si>
    <t>1 NP  M04:(2,5+2,5+1,6+1,6)</t>
  </si>
  <si>
    <t>1NP  M05:(2,5+2,5+1,6+1,6)</t>
  </si>
  <si>
    <t>1NP  M06:(1,1+1,1+1,3+1,3)</t>
  </si>
  <si>
    <t>1NP  M03:(1,1+1,1+1,3+1,3)</t>
  </si>
  <si>
    <t>781419706RT2</t>
  </si>
  <si>
    <t xml:space="preserve">Příplatek za spárovací vodotěsnou hmotu - plošně </t>
  </si>
  <si>
    <t>781475114RT6</t>
  </si>
  <si>
    <t>Obklad vnitřní stěn keramický, do tmele, 20x20 cm (lepidlo), (spár.hmota)</t>
  </si>
  <si>
    <t>597813604R21</t>
  </si>
  <si>
    <t xml:space="preserve">Obkládačka </t>
  </si>
  <si>
    <t>73,4*1,1</t>
  </si>
  <si>
    <t>998781102R011</t>
  </si>
  <si>
    <t xml:space="preserve">Přesun hmot pro obklady keramické, výšky do 12 m </t>
  </si>
  <si>
    <t>784</t>
  </si>
  <si>
    <t>Malby</t>
  </si>
  <si>
    <t>784 Malby</t>
  </si>
  <si>
    <t>784442001RT1</t>
  </si>
  <si>
    <t xml:space="preserve">Malba disperzní interiérová , výška do 3,8 m </t>
  </si>
  <si>
    <t xml:space="preserve">nátěr vnitřní štukové omítky disperzní bílou barvou budou nátěry provedeny paropropustným silikátovým nátěrem </t>
  </si>
  <si>
    <t>D96</t>
  </si>
  <si>
    <t>Přesuny suti a vybouraných hmot</t>
  </si>
  <si>
    <t>D96 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</si>
  <si>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</si>
  <si>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</si>
  <si>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</si>
  <si>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</si>
  <si>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</si>
  <si>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</si>
  <si>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</si>
  <si>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</si>
  <si>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</si>
  <si>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</si>
  <si>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979990001R00</t>
  </si>
  <si>
    <t xml:space="preserve">Poplatek za skládku stavební suti </t>
  </si>
  <si>
    <t>01 STAVEBNÍ ČÁST -  VČ . NOVÉ ŠTUKOVÉ VRSTVY</t>
  </si>
  <si>
    <t>04</t>
  </si>
  <si>
    <t>OPN, VRN</t>
  </si>
  <si>
    <t>04 OPN, VRN</t>
  </si>
  <si>
    <t>OSTATNÍ NÁKLADY</t>
  </si>
  <si>
    <t>799</t>
  </si>
  <si>
    <t>Ostatní  náklady</t>
  </si>
  <si>
    <t>799 Ostatní  náklady</t>
  </si>
  <si>
    <t>005121010R</t>
  </si>
  <si>
    <t xml:space="preserve">Vybudování zařízení staveniště </t>
  </si>
  <si>
    <t>Soubor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</si>
  <si>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</si>
  <si>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</si>
  <si>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</si>
  <si>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</si>
  <si>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</si>
  <si>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 xml:space="preserve">Odstranění zařízení staveniště 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</si>
  <si>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</si>
  <si>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</si>
  <si>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opatření při výstavbě </t>
  </si>
  <si>
    <t>Instalace bezpečnostních prvků při výstavbě. Rozsah dle konkrétního postupu prací. Fakturováno bude postupně po provedení jednotlivých částí stavby.</t>
  </si>
  <si>
    <t xml:space="preserve">Požadavky vycházející z plánu BOZP  </t>
  </si>
  <si>
    <t>0052117</t>
  </si>
  <si>
    <t xml:space="preserve">Průběžná fotodokumentace stavby </t>
  </si>
  <si>
    <t xml:space="preserve">Podrobná fotodokumentace průběhu výstavby - položka zahrnuje náklady na zřízení foto nebo video dokumentace </t>
  </si>
  <si>
    <t>00523  R</t>
  </si>
  <si>
    <t xml:space="preserve">Zkoušky a revize </t>
  </si>
  <si>
    <t>Náklady zhotovitele, související s prováděním zkoušek a revizí předepsaných technickými normami nebo objednatelem a které jsou pro provedení díla nezbytné.</t>
  </si>
  <si>
    <t>Náklady na vyhotovení dokumentace skutečného provedení stavby a její předání objednateli v požadované formě a požadovaném počtu.</t>
  </si>
  <si>
    <t>01 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</si>
</sst>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4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name val="Arial CE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3" fillId="0" borderId="0"/>
    <xf numFmtId="0" fontId="22" fillId="0" borderId="0"/>
  </cellStyleXfs>
  <cellXfs count="56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164" fontId="4" fillId="0" borderId="5" xfId="0" applyNumberFormat="1" applyFont="1" applyBorder="1"/>
    <xf numFmtId="3" fontId="5" fillId="0" borderId="1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49" fontId="5" fillId="2" borderId="24" xfId="0" applyNumberFormat="1" applyFont="1" applyFill="1" applyBorder="1" applyAlignment="1">
      <alignment horizontal="left"/>
    </xf>
    <xf numFmtId="49" fontId="4" fillId="2" borderId="23" xfId="0" applyNumberFormat="1" applyFont="1" applyFill="1" applyBorder="1" applyAlignment="1">
      <alignment horizontal="centerContinuous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49" fontId="4" fillId="0" borderId="2" xfId="0" applyNumberFormat="1" applyFont="1" applyBorder="1"/>
    <xf numFmtId="49" fontId="4" fillId="0" borderId="3" xfId="0" applyNumberFormat="1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49" fontId="8" fillId="2" borderId="2" xfId="0" applyNumberFormat="1" applyFont="1" applyFill="1" applyBorder="1"/>
    <xf numFmtId="49" fontId="2" fillId="2" borderId="2" xfId="0" applyNumberFormat="1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49" fontId="8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0" fontId="7" fillId="0" borderId="0" xfId="0" applyFont="1"/>
    <xf numFmtId="0" fontId="2" fillId="0" borderId="0" xfId="0" applyFont="1" applyAlignment="1">
      <alignment vertical="justify"/>
    </xf>
    <xf numFmtId="49" fontId="8" fillId="0" borderId="51" xfId="1" applyNumberFormat="1" applyFont="1" applyBorder="1"/>
    <xf numFmtId="49" fontId="2" fillId="0" borderId="51" xfId="1" applyNumberFormat="1" applyFont="1" applyBorder="1"/>
    <xf numFmtId="49" fontId="2" fillId="0" borderId="51" xfId="1" applyNumberFormat="1" applyFont="1" applyBorder="1" applyAlignment="1">
      <alignment horizontal="right"/>
    </xf>
    <xf numFmtId="0" fontId="2" fillId="0" borderId="52" xfId="1" applyFont="1" applyBorder="1"/>
    <xf numFmtId="49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49" fontId="8" fillId="0" borderId="56" xfId="1" applyNumberFormat="1" applyFont="1" applyBorder="1"/>
    <xf numFmtId="49" fontId="2" fillId="0" borderId="56" xfId="1" applyNumberFormat="1" applyFont="1" applyBorder="1"/>
    <xf numFmtId="49" fontId="2" fillId="0" borderId="56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2" fillId="0" borderId="51" xfId="1" applyFont="1" applyBorder="1"/>
    <xf numFmtId="0" fontId="4" fillId="0" borderId="52" xfId="1" applyFont="1" applyBorder="1" applyAlignment="1">
      <alignment horizontal="right"/>
    </xf>
    <xf numFmtId="49" fontId="2" fillId="0" borderId="51" xfId="1" applyNumberFormat="1" applyFont="1" applyBorder="1" applyAlignment="1">
      <alignment horizontal="left"/>
    </xf>
    <xf numFmtId="0" fontId="2" fillId="0" borderId="53" xfId="1" applyFont="1" applyBorder="1"/>
    <xf numFmtId="0" fontId="2" fillId="0" borderId="56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/>
    <xf numFmtId="0" fontId="2" fillId="0" borderId="6" xfId="1" applyNumberFormat="1" applyFont="1" applyFill="1" applyBorder="1"/>
    <xf numFmtId="0" fontId="2" fillId="0" borderId="8" xfId="1" applyNumberFormat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" fontId="2" fillId="0" borderId="5" xfId="1" applyNumberFormat="1" applyFont="1" applyBorder="1"/>
    <xf numFmtId="0" fontId="16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2" fillId="0" borderId="4" xfId="1" applyFont="1" applyBorder="1"/>
    <xf numFmtId="0" fontId="2" fillId="0" borderId="0" xfId="1" applyFont="1" applyBorder="1"/>
    <xf numFmtId="0" fontId="2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  <xf numFmtId="0" fontId="3" fillId="0" borderId="10" xfId="2" applyFont="1" applyBorder="1" applyAlignment="1">
      <alignment horizontal="centerContinuous" vertical="top"/>
    </xf>
    <xf numFmtId="0" fontId="2" fillId="0" borderId="10" xfId="2" applyFont="1" applyBorder="1" applyAlignment="1">
      <alignment horizontal="centerContinuous"/>
    </xf>
    <xf numFmtId="0" fontId="2" fillId="0" borderId="0" xfId="2" applyFont="1"/>
    <xf numFmtId="0" fontId="8" fillId="2" borderId="22" xfId="2" applyFont="1" applyFill="1" applyBorder="1" applyAlignment="1">
      <alignment horizontal="left"/>
    </xf>
    <xf numFmtId="0" fontId="4" fillId="2" borderId="23" xfId="2" applyFont="1" applyFill="1" applyBorder="1" applyAlignment="1">
      <alignment horizontal="centerContinuous"/>
    </xf>
    <xf numFmtId="49" fontId="5" fillId="2" borderId="24" xfId="2" applyNumberFormat="1" applyFont="1" applyFill="1" applyBorder="1" applyAlignment="1">
      <alignment horizontal="left"/>
    </xf>
    <xf numFmtId="49" fontId="4" fillId="2" borderId="23" xfId="2" applyNumberFormat="1" applyFont="1" applyFill="1" applyBorder="1" applyAlignment="1">
      <alignment horizontal="centerContinuous"/>
    </xf>
    <xf numFmtId="0" fontId="4" fillId="0" borderId="19" xfId="2" applyFont="1" applyBorder="1"/>
    <xf numFmtId="49" fontId="4" fillId="0" borderId="25" xfId="2" applyNumberFormat="1" applyFont="1" applyBorder="1" applyAlignment="1">
      <alignment horizontal="left"/>
    </xf>
    <xf numFmtId="0" fontId="2" fillId="0" borderId="26" xfId="2" applyFont="1" applyBorder="1"/>
    <xf numFmtId="0" fontId="4" fillId="0" borderId="3" xfId="2" applyFont="1" applyBorder="1"/>
    <xf numFmtId="49" fontId="4" fillId="0" borderId="2" xfId="2" applyNumberFormat="1" applyFont="1" applyBorder="1"/>
    <xf numFmtId="49" fontId="4" fillId="0" borderId="3" xfId="2" applyNumberFormat="1" applyFont="1" applyBorder="1"/>
    <xf numFmtId="0" fontId="4" fillId="0" borderId="15" xfId="2" applyFont="1" applyBorder="1"/>
    <xf numFmtId="0" fontId="4" fillId="0" borderId="27" xfId="2" applyFont="1" applyBorder="1" applyAlignment="1">
      <alignment horizontal="left"/>
    </xf>
    <xf numFmtId="0" fontId="8" fillId="0" borderId="26" xfId="2" applyFont="1" applyBorder="1"/>
    <xf numFmtId="49" fontId="4" fillId="0" borderId="27" xfId="2" applyNumberFormat="1" applyFont="1" applyBorder="1" applyAlignment="1">
      <alignment horizontal="left"/>
    </xf>
    <xf numFmtId="49" fontId="8" fillId="2" borderId="26" xfId="2" applyNumberFormat="1" applyFont="1" applyFill="1" applyBorder="1"/>
    <xf numFmtId="49" fontId="2" fillId="2" borderId="3" xfId="2" applyNumberFormat="1" applyFont="1" applyFill="1" applyBorder="1"/>
    <xf numFmtId="49" fontId="8" fillId="2" borderId="2" xfId="2" applyNumberFormat="1" applyFont="1" applyFill="1" applyBorder="1"/>
    <xf numFmtId="49" fontId="2" fillId="2" borderId="2" xfId="2" applyNumberFormat="1" applyFont="1" applyFill="1" applyBorder="1"/>
    <xf numFmtId="0" fontId="4" fillId="0" borderId="15" xfId="2" applyFont="1" applyFill="1" applyBorder="1"/>
    <xf numFmtId="3" fontId="4" fillId="0" borderId="27" xfId="2" applyNumberFormat="1" applyFont="1" applyBorder="1" applyAlignment="1">
      <alignment horizontal="left"/>
    </xf>
    <xf numFmtId="0" fontId="2" fillId="0" borderId="0" xfId="2" applyFont="1" applyFill="1"/>
    <xf numFmtId="49" fontId="8" fillId="2" borderId="28" xfId="2" applyNumberFormat="1" applyFont="1" applyFill="1" applyBorder="1"/>
    <xf numFmtId="49" fontId="2" fillId="2" borderId="5" xfId="2" applyNumberFormat="1" applyFont="1" applyFill="1" applyBorder="1"/>
    <xf numFmtId="49" fontId="8" fillId="2" borderId="0" xfId="2" applyNumberFormat="1" applyFont="1" applyFill="1" applyBorder="1"/>
    <xf numFmtId="49" fontId="2" fillId="2" borderId="0" xfId="2" applyNumberFormat="1" applyFont="1" applyFill="1" applyBorder="1"/>
    <xf numFmtId="49" fontId="4" fillId="0" borderId="15" xfId="2" applyNumberFormat="1" applyFont="1" applyBorder="1" applyAlignment="1">
      <alignment horizontal="left"/>
    </xf>
    <xf numFmtId="0" fontId="4" fillId="0" borderId="29" xfId="2" applyFont="1" applyBorder="1"/>
    <xf numFmtId="0" fontId="4" fillId="0" borderId="15" xfId="2" applyNumberFormat="1" applyFont="1" applyBorder="1"/>
    <xf numFmtId="0" fontId="4" fillId="0" borderId="30" xfId="2" applyNumberFormat="1" applyFont="1" applyBorder="1" applyAlignment="1">
      <alignment horizontal="left"/>
    </xf>
    <xf numFmtId="0" fontId="2" fillId="0" borderId="0" xfId="2" applyNumberFormat="1" applyFont="1" applyBorder="1"/>
    <xf numFmtId="0" fontId="2" fillId="0" borderId="0" xfId="2" applyNumberFormat="1" applyFont="1"/>
    <xf numFmtId="0" fontId="4" fillId="0" borderId="30" xfId="2" applyFont="1" applyBorder="1" applyAlignment="1">
      <alignment horizontal="left"/>
    </xf>
    <xf numFmtId="0" fontId="2" fillId="0" borderId="0" xfId="2" applyFont="1" applyBorder="1"/>
    <xf numFmtId="0" fontId="4" fillId="0" borderId="15" xfId="2" applyFont="1" applyFill="1" applyBorder="1" applyAlignment="1"/>
    <xf numFmtId="0" fontId="4" fillId="0" borderId="30" xfId="2" applyFont="1" applyFill="1" applyBorder="1" applyAlignment="1"/>
    <xf numFmtId="0" fontId="2" fillId="0" borderId="0" xfId="2" applyFont="1" applyFill="1" applyBorder="1" applyAlignment="1"/>
    <xf numFmtId="0" fontId="4" fillId="0" borderId="15" xfId="2" applyFont="1" applyBorder="1" applyAlignment="1"/>
    <xf numFmtId="0" fontId="4" fillId="0" borderId="30" xfId="2" applyFont="1" applyBorder="1" applyAlignment="1"/>
    <xf numFmtId="3" fontId="2" fillId="0" borderId="0" xfId="2" applyNumberFormat="1" applyFont="1"/>
    <xf numFmtId="0" fontId="4" fillId="0" borderId="26" xfId="2" applyFont="1" applyBorder="1"/>
    <xf numFmtId="0" fontId="4" fillId="0" borderId="19" xfId="2" applyFont="1" applyBorder="1" applyAlignment="1">
      <alignment horizontal="left"/>
    </xf>
    <xf numFmtId="0" fontId="4" fillId="0" borderId="31" xfId="2" applyFont="1" applyBorder="1" applyAlignment="1">
      <alignment horizontal="left"/>
    </xf>
    <xf numFmtId="0" fontId="3" fillId="0" borderId="32" xfId="2" applyFont="1" applyBorder="1" applyAlignment="1">
      <alignment horizontal="centerContinuous" vertical="center"/>
    </xf>
    <xf numFmtId="0" fontId="7" fillId="0" borderId="33" xfId="2" applyFont="1" applyBorder="1" applyAlignment="1">
      <alignment horizontal="centerContinuous" vertical="center"/>
    </xf>
    <xf numFmtId="0" fontId="2" fillId="0" borderId="33" xfId="2" applyFont="1" applyBorder="1" applyAlignment="1">
      <alignment horizontal="centerContinuous" vertical="center"/>
    </xf>
    <xf numFmtId="0" fontId="2" fillId="0" borderId="34" xfId="2" applyFont="1" applyBorder="1" applyAlignment="1">
      <alignment horizontal="centerContinuous" vertical="center"/>
    </xf>
    <xf numFmtId="0" fontId="8" fillId="2" borderId="12" xfId="2" applyFont="1" applyFill="1" applyBorder="1" applyAlignment="1">
      <alignment horizontal="left"/>
    </xf>
    <xf numFmtId="0" fontId="2" fillId="2" borderId="13" xfId="2" applyFont="1" applyFill="1" applyBorder="1" applyAlignment="1">
      <alignment horizontal="left"/>
    </xf>
    <xf numFmtId="0" fontId="2" fillId="2" borderId="35" xfId="2" applyFont="1" applyFill="1" applyBorder="1" applyAlignment="1">
      <alignment horizontal="centerContinuous"/>
    </xf>
    <xf numFmtId="0" fontId="8" fillId="2" borderId="13" xfId="2" applyFont="1" applyFill="1" applyBorder="1" applyAlignment="1">
      <alignment horizontal="centerContinuous"/>
    </xf>
    <xf numFmtId="0" fontId="2" fillId="2" borderId="13" xfId="2" applyFont="1" applyFill="1" applyBorder="1" applyAlignment="1">
      <alignment horizontal="centerContinuous"/>
    </xf>
    <xf numFmtId="0" fontId="2" fillId="0" borderId="36" xfId="2" applyFont="1" applyBorder="1"/>
    <xf numFmtId="0" fontId="2" fillId="0" borderId="21" xfId="2" applyFont="1" applyBorder="1"/>
    <xf numFmtId="3" fontId="2" fillId="0" borderId="25" xfId="2" applyNumberFormat="1" applyFont="1" applyBorder="1"/>
    <xf numFmtId="0" fontId="2" fillId="0" borderId="22" xfId="2" applyFont="1" applyBorder="1"/>
    <xf numFmtId="3" fontId="2" fillId="0" borderId="24" xfId="2" applyNumberFormat="1" applyFont="1" applyBorder="1"/>
    <xf numFmtId="0" fontId="2" fillId="0" borderId="23" xfId="2" applyFont="1" applyBorder="1"/>
    <xf numFmtId="3" fontId="2" fillId="0" borderId="2" xfId="2" applyNumberFormat="1" applyFont="1" applyBorder="1"/>
    <xf numFmtId="0" fontId="2" fillId="0" borderId="3" xfId="2" applyFont="1" applyBorder="1"/>
    <xf numFmtId="0" fontId="2" fillId="0" borderId="37" xfId="2" applyFont="1" applyBorder="1"/>
    <xf numFmtId="0" fontId="2" fillId="0" borderId="21" xfId="2" applyFont="1" applyBorder="1" applyAlignment="1">
      <alignment shrinkToFit="1"/>
    </xf>
    <xf numFmtId="0" fontId="2" fillId="0" borderId="38" xfId="2" applyFont="1" applyBorder="1"/>
    <xf numFmtId="0" fontId="2" fillId="0" borderId="28" xfId="2" applyFont="1" applyBorder="1"/>
    <xf numFmtId="3" fontId="2" fillId="0" borderId="41" xfId="2" applyNumberFormat="1" applyFont="1" applyBorder="1"/>
    <xf numFmtId="0" fontId="2" fillId="0" borderId="39" xfId="2" applyFont="1" applyBorder="1"/>
    <xf numFmtId="3" fontId="2" fillId="0" borderId="42" xfId="2" applyNumberFormat="1" applyFont="1" applyBorder="1"/>
    <xf numFmtId="0" fontId="2" fillId="0" borderId="40" xfId="2" applyFont="1" applyBorder="1"/>
    <xf numFmtId="0" fontId="8" fillId="2" borderId="22" xfId="2" applyFont="1" applyFill="1" applyBorder="1"/>
    <xf numFmtId="0" fontId="8" fillId="2" borderId="24" xfId="2" applyFont="1" applyFill="1" applyBorder="1"/>
    <xf numFmtId="0" fontId="8" fillId="2" borderId="23" xfId="2" applyFont="1" applyFill="1" applyBorder="1"/>
    <xf numFmtId="0" fontId="8" fillId="2" borderId="43" xfId="2" applyFont="1" applyFill="1" applyBorder="1"/>
    <xf numFmtId="0" fontId="8" fillId="2" borderId="44" xfId="2" applyFont="1" applyFill="1" applyBorder="1"/>
    <xf numFmtId="0" fontId="2" fillId="0" borderId="5" xfId="2" applyFont="1" applyBorder="1"/>
    <xf numFmtId="0" fontId="2" fillId="0" borderId="4" xfId="2" applyFont="1" applyBorder="1"/>
    <xf numFmtId="0" fontId="2" fillId="0" borderId="45" xfId="2" applyFont="1" applyBorder="1"/>
    <xf numFmtId="0" fontId="2" fillId="0" borderId="0" xfId="2" applyFont="1" applyBorder="1" applyAlignment="1">
      <alignment horizontal="right"/>
    </xf>
    <xf numFmtId="166" fontId="2" fillId="0" borderId="0" xfId="2" applyNumberFormat="1" applyFont="1" applyBorder="1"/>
    <xf numFmtId="0" fontId="2" fillId="0" borderId="0" xfId="2" applyFont="1" applyFill="1" applyBorder="1"/>
    <xf numFmtId="0" fontId="2" fillId="0" borderId="18" xfId="2" applyFont="1" applyBorder="1"/>
    <xf numFmtId="0" fontId="2" fillId="0" borderId="20" xfId="2" applyFont="1" applyBorder="1"/>
    <xf numFmtId="0" fontId="2" fillId="0" borderId="46" xfId="2" applyFont="1" applyBorder="1"/>
    <xf numFmtId="0" fontId="2" fillId="0" borderId="7" xfId="2" applyFont="1" applyBorder="1"/>
    <xf numFmtId="165" fontId="2" fillId="0" borderId="8" xfId="2" applyNumberFormat="1" applyFont="1" applyBorder="1" applyAlignment="1">
      <alignment horizontal="right"/>
    </xf>
    <xf numFmtId="0" fontId="2" fillId="0" borderId="8" xfId="2" applyFont="1" applyBorder="1"/>
    <xf numFmtId="0" fontId="2" fillId="0" borderId="2" xfId="2" applyFont="1" applyBorder="1"/>
    <xf numFmtId="165" fontId="2" fillId="0" borderId="3" xfId="2" applyNumberFormat="1" applyFont="1" applyBorder="1" applyAlignment="1">
      <alignment horizontal="right"/>
    </xf>
    <xf numFmtId="0" fontId="7" fillId="2" borderId="39" xfId="2" applyFont="1" applyFill="1" applyBorder="1"/>
    <xf numFmtId="0" fontId="7" fillId="2" borderId="42" xfId="2" applyFont="1" applyFill="1" applyBorder="1"/>
    <xf numFmtId="0" fontId="7" fillId="2" borderId="40" xfId="2" applyFont="1" applyFill="1" applyBorder="1"/>
    <xf numFmtId="0" fontId="7" fillId="0" borderId="0" xfId="2" applyFont="1"/>
    <xf numFmtId="0" fontId="2" fillId="0" borderId="0" xfId="2" applyFont="1" applyAlignment="1"/>
    <xf numFmtId="0" fontId="2" fillId="0" borderId="0" xfId="2" applyFont="1" applyAlignment="1">
      <alignment vertical="justify"/>
    </xf>
    <xf numFmtId="49" fontId="8" fillId="0" borderId="51" xfId="3" applyNumberFormat="1" applyFont="1" applyBorder="1"/>
    <xf numFmtId="49" fontId="2" fillId="0" borderId="51" xfId="3" applyNumberFormat="1" applyFont="1" applyBorder="1"/>
    <xf numFmtId="49" fontId="2" fillId="0" borderId="51" xfId="3" applyNumberFormat="1" applyFont="1" applyBorder="1" applyAlignment="1">
      <alignment horizontal="right"/>
    </xf>
    <xf numFmtId="0" fontId="2" fillId="0" borderId="52" xfId="3" applyFont="1" applyBorder="1"/>
    <xf numFmtId="49" fontId="2" fillId="0" borderId="51" xfId="2" applyNumberFormat="1" applyFont="1" applyBorder="1" applyAlignment="1">
      <alignment horizontal="left"/>
    </xf>
    <xf numFmtId="0" fontId="2" fillId="0" borderId="53" xfId="2" applyNumberFormat="1" applyFont="1" applyBorder="1"/>
    <xf numFmtId="49" fontId="8" fillId="0" borderId="56" xfId="3" applyNumberFormat="1" applyFont="1" applyBorder="1"/>
    <xf numFmtId="49" fontId="2" fillId="0" borderId="56" xfId="3" applyNumberFormat="1" applyFont="1" applyBorder="1"/>
    <xf numFmtId="49" fontId="2" fillId="0" borderId="56" xfId="3" applyNumberFormat="1" applyFont="1" applyBorder="1" applyAlignment="1">
      <alignment horizontal="right"/>
    </xf>
    <xf numFmtId="49" fontId="3" fillId="0" borderId="0" xfId="2" applyNumberFormat="1" applyFont="1" applyAlignment="1">
      <alignment horizontal="centerContinuous"/>
    </xf>
    <xf numFmtId="0" fontId="3" fillId="0" borderId="0" xfId="2" applyFont="1" applyAlignment="1">
      <alignment horizontal="centerContinuous"/>
    </xf>
    <xf numFmtId="0" fontId="3" fillId="0" borderId="0" xfId="2" applyFont="1" applyBorder="1" applyAlignment="1">
      <alignment horizontal="centerContinuous"/>
    </xf>
    <xf numFmtId="49" fontId="8" fillId="2" borderId="12" xfId="2" applyNumberFormat="1" applyFont="1" applyFill="1" applyBorder="1" applyAlignment="1">
      <alignment horizontal="center"/>
    </xf>
    <xf numFmtId="0" fontId="8" fillId="2" borderId="13" xfId="2" applyFont="1" applyFill="1" applyBorder="1" applyAlignment="1">
      <alignment horizontal="center"/>
    </xf>
    <xf numFmtId="0" fontId="8" fillId="2" borderId="35" xfId="2" applyFont="1" applyFill="1" applyBorder="1" applyAlignment="1">
      <alignment horizontal="center"/>
    </xf>
    <xf numFmtId="0" fontId="8" fillId="2" borderId="14" xfId="2" applyFont="1" applyFill="1" applyBorder="1" applyAlignment="1">
      <alignment horizontal="center"/>
    </xf>
    <xf numFmtId="0" fontId="8" fillId="2" borderId="59" xfId="2" applyFont="1" applyFill="1" applyBorder="1" applyAlignment="1">
      <alignment horizontal="center"/>
    </xf>
    <xf numFmtId="0" fontId="8" fillId="2" borderId="60" xfId="2" applyFont="1" applyFill="1" applyBorder="1" applyAlignment="1">
      <alignment horizontal="center"/>
    </xf>
    <xf numFmtId="0" fontId="4" fillId="0" borderId="0" xfId="2" applyFont="1" applyBorder="1"/>
    <xf numFmtId="3" fontId="2" fillId="0" borderId="45" xfId="2" applyNumberFormat="1" applyFont="1" applyBorder="1"/>
    <xf numFmtId="0" fontId="8" fillId="2" borderId="12" xfId="2" applyFont="1" applyFill="1" applyBorder="1"/>
    <xf numFmtId="0" fontId="8" fillId="2" borderId="13" xfId="2" applyFont="1" applyFill="1" applyBorder="1"/>
    <xf numFmtId="3" fontId="8" fillId="2" borderId="35" xfId="2" applyNumberFormat="1" applyFont="1" applyFill="1" applyBorder="1"/>
    <xf numFmtId="3" fontId="8" fillId="2" borderId="14" xfId="2" applyNumberFormat="1" applyFont="1" applyFill="1" applyBorder="1"/>
    <xf numFmtId="3" fontId="8" fillId="2" borderId="59" xfId="2" applyNumberFormat="1" applyFont="1" applyFill="1" applyBorder="1"/>
    <xf numFmtId="3" fontId="8" fillId="2" borderId="60" xfId="2" applyNumberFormat="1" applyFont="1" applyFill="1" applyBorder="1"/>
    <xf numFmtId="0" fontId="8" fillId="0" borderId="0" xfId="2" applyFont="1"/>
    <xf numFmtId="3" fontId="3" fillId="0" borderId="0" xfId="2" applyNumberFormat="1" applyFont="1" applyAlignment="1">
      <alignment horizontal="centerContinuous"/>
    </xf>
    <xf numFmtId="0" fontId="2" fillId="2" borderId="44" xfId="2" applyFont="1" applyFill="1" applyBorder="1"/>
    <xf numFmtId="0" fontId="8" fillId="2" borderId="62" xfId="2" applyFont="1" applyFill="1" applyBorder="1" applyAlignment="1">
      <alignment horizontal="right"/>
    </xf>
    <xf numFmtId="0" fontId="8" fillId="2" borderId="24" xfId="2" applyFont="1" applyFill="1" applyBorder="1" applyAlignment="1">
      <alignment horizontal="right"/>
    </xf>
    <xf numFmtId="0" fontId="8" fillId="2" borderId="23" xfId="2" applyFont="1" applyFill="1" applyBorder="1" applyAlignment="1">
      <alignment horizontal="center"/>
    </xf>
    <xf numFmtId="4" fontId="5" fillId="2" borderId="24" xfId="2" applyNumberFormat="1" applyFont="1" applyFill="1" applyBorder="1" applyAlignment="1">
      <alignment horizontal="right"/>
    </xf>
    <xf numFmtId="4" fontId="5" fillId="2" borderId="44" xfId="2" applyNumberFormat="1" applyFont="1" applyFill="1" applyBorder="1" applyAlignment="1">
      <alignment horizontal="right"/>
    </xf>
    <xf numFmtId="0" fontId="2" fillId="0" borderId="31" xfId="2" applyFont="1" applyBorder="1"/>
    <xf numFmtId="3" fontId="2" fillId="0" borderId="37" xfId="2" applyNumberFormat="1" applyFont="1" applyBorder="1" applyAlignment="1">
      <alignment horizontal="right"/>
    </xf>
    <xf numFmtId="165" fontId="2" fillId="0" borderId="15" xfId="2" applyNumberFormat="1" applyFont="1" applyBorder="1" applyAlignment="1">
      <alignment horizontal="right"/>
    </xf>
    <xf numFmtId="3" fontId="2" fillId="0" borderId="18" xfId="2" applyNumberFormat="1" applyFont="1" applyBorder="1" applyAlignment="1">
      <alignment horizontal="right"/>
    </xf>
    <xf numFmtId="4" fontId="2" fillId="0" borderId="21" xfId="2" applyNumberFormat="1" applyFont="1" applyBorder="1" applyAlignment="1">
      <alignment horizontal="right"/>
    </xf>
    <xf numFmtId="3" fontId="2" fillId="0" borderId="31" xfId="2" applyNumberFormat="1" applyFont="1" applyBorder="1" applyAlignment="1">
      <alignment horizontal="right"/>
    </xf>
    <xf numFmtId="0" fontId="2" fillId="2" borderId="39" xfId="2" applyFont="1" applyFill="1" applyBorder="1"/>
    <xf numFmtId="0" fontId="8" fillId="2" borderId="42" xfId="2" applyFont="1" applyFill="1" applyBorder="1"/>
    <xf numFmtId="0" fontId="2" fillId="2" borderId="42" xfId="2" applyFont="1" applyFill="1" applyBorder="1"/>
    <xf numFmtId="4" fontId="2" fillId="2" borderId="48" xfId="2" applyNumberFormat="1" applyFont="1" applyFill="1" applyBorder="1"/>
    <xf numFmtId="4" fontId="2" fillId="2" borderId="39" xfId="2" applyNumberFormat="1" applyFont="1" applyFill="1" applyBorder="1"/>
    <xf numFmtId="4" fontId="2" fillId="2" borderId="42" xfId="2" applyNumberFormat="1" applyFont="1" applyFill="1" applyBorder="1"/>
    <xf numFmtId="3" fontId="4" fillId="0" borderId="0" xfId="2" applyNumberFormat="1" applyFont="1"/>
    <xf numFmtId="4" fontId="4" fillId="0" borderId="0" xfId="2" applyNumberFormat="1" applyFont="1"/>
    <xf numFmtId="4" fontId="2" fillId="0" borderId="0" xfId="2" applyNumberFormat="1" applyFont="1"/>
    <xf numFmtId="0" fontId="2" fillId="0" borderId="0" xfId="3" applyFont="1"/>
    <xf numFmtId="0" fontId="11" fillId="0" borderId="0" xfId="3" applyFont="1" applyAlignment="1">
      <alignment horizontal="centerContinuous"/>
    </xf>
    <xf numFmtId="0" fontId="12" fillId="0" borderId="0" xfId="3" applyFont="1" applyAlignment="1">
      <alignment horizontal="centerContinuous"/>
    </xf>
    <xf numFmtId="0" fontId="12" fillId="0" borderId="0" xfId="3" applyFont="1" applyAlignment="1">
      <alignment horizontal="right"/>
    </xf>
    <xf numFmtId="0" fontId="2" fillId="0" borderId="51" xfId="3" applyFont="1" applyBorder="1"/>
    <xf numFmtId="0" fontId="4" fillId="0" borderId="52" xfId="3" applyFont="1" applyBorder="1" applyAlignment="1">
      <alignment horizontal="right"/>
    </xf>
    <xf numFmtId="49" fontId="2" fillId="0" borderId="51" xfId="3" applyNumberFormat="1" applyFont="1" applyBorder="1" applyAlignment="1">
      <alignment horizontal="left"/>
    </xf>
    <xf numFmtId="0" fontId="2" fillId="0" borderId="53" xfId="3" applyFont="1" applyBorder="1"/>
    <xf numFmtId="0" fontId="2" fillId="0" borderId="56" xfId="3" applyFont="1" applyBorder="1"/>
    <xf numFmtId="0" fontId="4" fillId="0" borderId="0" xfId="3" applyFont="1"/>
    <xf numFmtId="0" fontId="2" fillId="0" borderId="0" xfId="3" applyFont="1" applyAlignment="1">
      <alignment horizontal="right"/>
    </xf>
    <xf numFmtId="0" fontId="2" fillId="0" borderId="0" xfId="3" applyFont="1" applyAlignment="1"/>
    <xf numFmtId="49" fontId="4" fillId="2" borderId="15" xfId="3" applyNumberFormat="1" applyFont="1" applyFill="1" applyBorder="1"/>
    <xf numFmtId="0" fontId="4" fillId="2" borderId="3" xfId="3" applyFont="1" applyFill="1" applyBorder="1" applyAlignment="1">
      <alignment horizontal="center"/>
    </xf>
    <xf numFmtId="0" fontId="4" fillId="2" borderId="3" xfId="3" applyNumberFormat="1" applyFont="1" applyFill="1" applyBorder="1" applyAlignment="1">
      <alignment horizontal="center"/>
    </xf>
    <xf numFmtId="0" fontId="4" fillId="2" borderId="15" xfId="3" applyFont="1" applyFill="1" applyBorder="1" applyAlignment="1">
      <alignment horizontal="center"/>
    </xf>
    <xf numFmtId="0" fontId="4" fillId="2" borderId="15" xfId="3" applyFont="1" applyFill="1" applyBorder="1" applyAlignment="1">
      <alignment horizontal="center" wrapText="1"/>
    </xf>
    <xf numFmtId="0" fontId="8" fillId="0" borderId="17" xfId="3" applyFont="1" applyBorder="1" applyAlignment="1">
      <alignment horizontal="center"/>
    </xf>
    <xf numFmtId="49" fontId="8" fillId="0" borderId="17" xfId="3" applyNumberFormat="1" applyFont="1" applyBorder="1" applyAlignment="1">
      <alignment horizontal="left"/>
    </xf>
    <xf numFmtId="0" fontId="8" fillId="0" borderId="1" xfId="3" applyFont="1" applyBorder="1"/>
    <xf numFmtId="0" fontId="2" fillId="0" borderId="2" xfId="3" applyFont="1" applyBorder="1" applyAlignment="1">
      <alignment horizontal="center"/>
    </xf>
    <xf numFmtId="0" fontId="2" fillId="0" borderId="2" xfId="3" applyNumberFormat="1" applyFont="1" applyBorder="1" applyAlignment="1">
      <alignment horizontal="right"/>
    </xf>
    <xf numFmtId="0" fontId="2" fillId="0" borderId="3" xfId="3" applyNumberFormat="1" applyFont="1" applyBorder="1"/>
    <xf numFmtId="0" fontId="2" fillId="0" borderId="6" xfId="3" applyNumberFormat="1" applyFont="1" applyFill="1" applyBorder="1"/>
    <xf numFmtId="0" fontId="2" fillId="0" borderId="8" xfId="3" applyNumberFormat="1" applyFont="1" applyFill="1" applyBorder="1"/>
    <xf numFmtId="0" fontId="2" fillId="0" borderId="6" xfId="3" applyFont="1" applyFill="1" applyBorder="1"/>
    <xf numFmtId="0" fontId="2" fillId="0" borderId="8" xfId="3" applyFont="1" applyFill="1" applyBorder="1"/>
    <xf numFmtId="0" fontId="13" fillId="0" borderId="0" xfId="3" applyFont="1"/>
    <xf numFmtId="0" fontId="9" fillId="0" borderId="16" xfId="3" applyFont="1" applyBorder="1" applyAlignment="1">
      <alignment horizontal="center" vertical="top"/>
    </xf>
    <xf numFmtId="49" fontId="9" fillId="0" borderId="16" xfId="3" applyNumberFormat="1" applyFont="1" applyBorder="1" applyAlignment="1">
      <alignment horizontal="left" vertical="top"/>
    </xf>
    <xf numFmtId="0" fontId="9" fillId="0" borderId="16" xfId="3" applyFont="1" applyBorder="1" applyAlignment="1">
      <alignment vertical="top" wrapText="1"/>
    </xf>
    <xf numFmtId="49" fontId="9" fillId="0" borderId="16" xfId="3" applyNumberFormat="1" applyFont="1" applyBorder="1" applyAlignment="1">
      <alignment horizontal="center" shrinkToFit="1"/>
    </xf>
    <xf numFmtId="4" fontId="9" fillId="0" borderId="16" xfId="3" applyNumberFormat="1" applyFont="1" applyBorder="1" applyAlignment="1">
      <alignment horizontal="right"/>
    </xf>
    <xf numFmtId="4" fontId="9" fillId="0" borderId="16" xfId="3" applyNumberFormat="1" applyFont="1" applyBorder="1"/>
    <xf numFmtId="168" fontId="9" fillId="0" borderId="16" xfId="3" applyNumberFormat="1" applyFont="1" applyBorder="1"/>
    <xf numFmtId="4" fontId="9" fillId="0" borderId="8" xfId="3" applyNumberFormat="1" applyFont="1" applyBorder="1"/>
    <xf numFmtId="0" fontId="4" fillId="0" borderId="17" xfId="3" applyFont="1" applyBorder="1" applyAlignment="1">
      <alignment horizontal="center"/>
    </xf>
    <xf numFmtId="49" fontId="4" fillId="0" borderId="17" xfId="3" applyNumberFormat="1" applyFont="1" applyBorder="1" applyAlignment="1">
      <alignment horizontal="left"/>
    </xf>
    <xf numFmtId="4" fontId="2" fillId="0" borderId="5" xfId="3" applyNumberFormat="1" applyFont="1" applyBorder="1"/>
    <xf numFmtId="0" fontId="16" fillId="0" borderId="0" xfId="3" applyFont="1" applyAlignment="1">
      <alignment wrapText="1"/>
    </xf>
    <xf numFmtId="49" fontId="4" fillId="0" borderId="17" xfId="3" applyNumberFormat="1" applyFont="1" applyBorder="1" applyAlignment="1">
      <alignment horizontal="right"/>
    </xf>
    <xf numFmtId="4" fontId="17" fillId="6" borderId="65" xfId="3" applyNumberFormat="1" applyFont="1" applyFill="1" applyBorder="1" applyAlignment="1">
      <alignment horizontal="right" wrapText="1"/>
    </xf>
    <xf numFmtId="0" fontId="17" fillId="6" borderId="4" xfId="3" applyFont="1" applyFill="1" applyBorder="1" applyAlignment="1">
      <alignment horizontal="left" wrapText="1"/>
    </xf>
    <xf numFmtId="0" fontId="2" fillId="0" borderId="4" xfId="3" applyFont="1" applyBorder="1"/>
    <xf numFmtId="0" fontId="2" fillId="0" borderId="0" xfId="3" applyFont="1" applyBorder="1"/>
    <xf numFmtId="0" fontId="2" fillId="2" borderId="15" xfId="3" applyFont="1" applyFill="1" applyBorder="1" applyAlignment="1">
      <alignment horizontal="center"/>
    </xf>
    <xf numFmtId="49" fontId="19" fillId="2" borderId="15" xfId="3" applyNumberFormat="1" applyFont="1" applyFill="1" applyBorder="1" applyAlignment="1">
      <alignment horizontal="left"/>
    </xf>
    <xf numFmtId="0" fontId="19" fillId="2" borderId="1" xfId="3" applyFont="1" applyFill="1" applyBorder="1"/>
    <xf numFmtId="0" fontId="2" fillId="2" borderId="2" xfId="3" applyFont="1" applyFill="1" applyBorder="1" applyAlignment="1">
      <alignment horizontal="center"/>
    </xf>
    <xf numFmtId="4" fontId="2" fillId="2" borderId="2" xfId="3" applyNumberFormat="1" applyFont="1" applyFill="1" applyBorder="1" applyAlignment="1">
      <alignment horizontal="right"/>
    </xf>
    <xf numFmtId="4" fontId="2" fillId="2" borderId="3" xfId="3" applyNumberFormat="1" applyFont="1" applyFill="1" applyBorder="1" applyAlignment="1">
      <alignment horizontal="right"/>
    </xf>
    <xf numFmtId="4" fontId="8" fillId="2" borderId="15" xfId="3" applyNumberFormat="1" applyFont="1" applyFill="1" applyBorder="1"/>
    <xf numFmtId="0" fontId="2" fillId="2" borderId="2" xfId="3" applyFont="1" applyFill="1" applyBorder="1"/>
    <xf numFmtId="4" fontId="8" fillId="2" borderId="3" xfId="3" applyNumberFormat="1" applyFont="1" applyFill="1" applyBorder="1"/>
    <xf numFmtId="3" fontId="2" fillId="0" borderId="0" xfId="3" applyNumberFormat="1" applyFont="1"/>
    <xf numFmtId="0" fontId="20" fillId="0" borderId="0" xfId="3" applyFont="1" applyAlignment="1"/>
    <xf numFmtId="0" fontId="21" fillId="0" borderId="0" xfId="3" applyFont="1" applyBorder="1"/>
    <xf numFmtId="3" fontId="21" fillId="0" borderId="0" xfId="3" applyNumberFormat="1" applyFont="1" applyBorder="1" applyAlignment="1">
      <alignment horizontal="right"/>
    </xf>
    <xf numFmtId="4" fontId="21" fillId="0" borderId="0" xfId="3" applyNumberFormat="1" applyFont="1" applyBorder="1"/>
    <xf numFmtId="0" fontId="20" fillId="0" borderId="0" xfId="3" applyFont="1" applyBorder="1" applyAlignment="1"/>
    <xf numFmtId="0" fontId="2" fillId="0" borderId="0" xfId="3" applyFont="1" applyBorder="1" applyAlignment="1">
      <alignment horizontal="right"/>
    </xf>
    <xf numFmtId="49" fontId="4" fillId="0" borderId="28" xfId="2" applyNumberFormat="1" applyFont="1" applyBorder="1"/>
    <xf numFmtId="3" fontId="2" fillId="0" borderId="5" xfId="2" applyNumberFormat="1" applyFont="1" applyBorder="1"/>
    <xf numFmtId="3" fontId="2" fillId="0" borderId="17" xfId="2" applyNumberFormat="1" applyFont="1" applyBorder="1"/>
    <xf numFmtId="3" fontId="2" fillId="0" borderId="61" xfId="2" applyNumberFormat="1" applyFont="1" applyBorder="1"/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wrapText="1"/>
    </xf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2" fillId="0" borderId="54" xfId="1" applyNumberFormat="1" applyFont="1" applyBorder="1" applyAlignment="1">
      <alignment horizontal="center"/>
    </xf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  <xf numFmtId="0" fontId="2" fillId="0" borderId="0" xfId="2" applyFont="1" applyAlignment="1">
      <alignment horizontal="left" wrapText="1"/>
    </xf>
    <xf numFmtId="167" fontId="2" fillId="0" borderId="1" xfId="2" applyNumberFormat="1" applyFont="1" applyBorder="1" applyAlignment="1">
      <alignment horizontal="right" indent="2"/>
    </xf>
    <xf numFmtId="167" fontId="2" fillId="0" borderId="30" xfId="2" applyNumberFormat="1" applyFont="1" applyBorder="1" applyAlignment="1">
      <alignment horizontal="right" indent="2"/>
    </xf>
    <xf numFmtId="167" fontId="7" fillId="2" borderId="47" xfId="2" applyNumberFormat="1" applyFont="1" applyFill="1" applyBorder="1" applyAlignment="1">
      <alignment horizontal="right" indent="2"/>
    </xf>
    <xf numFmtId="167" fontId="7" fillId="2" borderId="48" xfId="2" applyNumberFormat="1" applyFont="1" applyFill="1" applyBorder="1" applyAlignment="1">
      <alignment horizontal="right" indent="2"/>
    </xf>
    <xf numFmtId="0" fontId="9" fillId="0" borderId="0" xfId="2" applyFont="1" applyAlignment="1">
      <alignment horizontal="left" vertical="top" wrapText="1"/>
    </xf>
    <xf numFmtId="0" fontId="4" fillId="0" borderId="15" xfId="2" applyFont="1" applyBorder="1" applyAlignment="1">
      <alignment horizontal="left"/>
    </xf>
    <xf numFmtId="0" fontId="4" fillId="0" borderId="1" xfId="2" applyFont="1" applyBorder="1" applyAlignment="1">
      <alignment horizontal="left"/>
    </xf>
    <xf numFmtId="0" fontId="4" fillId="0" borderId="15" xfId="2" applyFont="1" applyBorder="1" applyAlignment="1">
      <alignment horizontal="center"/>
    </xf>
    <xf numFmtId="0" fontId="2" fillId="0" borderId="39" xfId="2" applyFont="1" applyBorder="1" applyAlignment="1">
      <alignment horizontal="center" shrinkToFit="1"/>
    </xf>
    <xf numFmtId="0" fontId="2" fillId="0" borderId="40" xfId="2" applyFont="1" applyBorder="1" applyAlignment="1">
      <alignment horizontal="center" shrinkToFit="1"/>
    </xf>
    <xf numFmtId="0" fontId="2" fillId="0" borderId="49" xfId="3" applyFont="1" applyBorder="1" applyAlignment="1">
      <alignment horizontal="center"/>
    </xf>
    <xf numFmtId="0" fontId="2" fillId="0" borderId="50" xfId="3" applyFont="1" applyBorder="1" applyAlignment="1">
      <alignment horizontal="center"/>
    </xf>
    <xf numFmtId="0" fontId="2" fillId="0" borderId="54" xfId="3" applyFont="1" applyBorder="1" applyAlignment="1">
      <alignment horizontal="center"/>
    </xf>
    <xf numFmtId="0" fontId="2" fillId="0" borderId="55" xfId="3" applyFont="1" applyBorder="1" applyAlignment="1">
      <alignment horizontal="center"/>
    </xf>
    <xf numFmtId="0" fontId="2" fillId="0" borderId="57" xfId="3" applyFont="1" applyBorder="1" applyAlignment="1">
      <alignment horizontal="left"/>
    </xf>
    <xf numFmtId="0" fontId="2" fillId="0" borderId="56" xfId="3" applyFont="1" applyBorder="1" applyAlignment="1">
      <alignment horizontal="left"/>
    </xf>
    <xf numFmtId="0" fontId="2" fillId="0" borderId="58" xfId="3" applyFont="1" applyBorder="1" applyAlignment="1">
      <alignment horizontal="left"/>
    </xf>
    <xf numFmtId="3" fontId="8" fillId="2" borderId="42" xfId="2" applyNumberFormat="1" applyFont="1" applyFill="1" applyBorder="1" applyAlignment="1">
      <alignment horizontal="right"/>
    </xf>
    <xf numFmtId="3" fontId="8" fillId="2" borderId="48" xfId="2" applyNumberFormat="1" applyFont="1" applyFill="1" applyBorder="1" applyAlignment="1">
      <alignment horizontal="right"/>
    </xf>
    <xf numFmtId="0" fontId="14" fillId="6" borderId="4" xfId="3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0" fontId="10" fillId="0" borderId="0" xfId="3" applyFont="1" applyAlignment="1">
      <alignment horizontal="center"/>
    </xf>
    <xf numFmtId="49" fontId="2" fillId="0" borderId="54" xfId="3" applyNumberFormat="1" applyFont="1" applyBorder="1" applyAlignment="1">
      <alignment horizontal="center"/>
    </xf>
    <xf numFmtId="0" fontId="2" fillId="0" borderId="57" xfId="3" applyFont="1" applyBorder="1" applyAlignment="1">
      <alignment horizontal="center" shrinkToFit="1"/>
    </xf>
    <xf numFmtId="0" fontId="2" fillId="0" borderId="56" xfId="3" applyFont="1" applyBorder="1" applyAlignment="1">
      <alignment horizontal="center" shrinkToFit="1"/>
    </xf>
    <xf numFmtId="0" fontId="2" fillId="0" borderId="58" xfId="3" applyFont="1" applyBorder="1" applyAlignment="1">
      <alignment horizontal="center" shrinkToFit="1"/>
    </xf>
    <xf numFmtId="49" fontId="17" fillId="6" borderId="63" xfId="3" applyNumberFormat="1" applyFont="1" applyFill="1" applyBorder="1" applyAlignment="1">
      <alignment horizontal="left" wrapText="1"/>
    </xf>
  </cellXfs>
  <cellStyles count="4">
    <cellStyle name="Normální" xfId="0" builtinId="0"/>
    <cellStyle name="Normální 2" xfId="2" xr:uid="{00000000-0005-0000-0000-000001000000}"/>
    <cellStyle name="normální_POL.XLS" xfId="1" xr:uid="{00000000-0005-0000-0000-000002000000}"/>
    <cellStyle name="normální_POL.XLS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O92"/>
  <sheetViews>
    <sheetView showGridLines="0" tabSelected="1" topLeftCell="B37" zoomScaleNormal="100" zoomScaleSheetLayoutView="75" workbookViewId="0">
      <selection activeCell="N35" sqref="N35"/>
    </sheetView>
  </sheetViews>
  <sheetFormatPr defaultColWidth="9.140625"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43711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105</v>
      </c>
      <c r="E5" s="13" t="s">
        <v>106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 t="s">
        <v>350</v>
      </c>
      <c r="H7" s="18" t="s">
        <v>5</v>
      </c>
      <c r="J7" s="17"/>
      <c r="K7" s="17"/>
    </row>
    <row r="8" spans="2:15" x14ac:dyDescent="0.2">
      <c r="D8" s="17"/>
      <c r="H8" s="18" t="s">
        <v>6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502">
        <f>ROUND(G34,0)</f>
        <v>0</v>
      </c>
      <c r="J19" s="503"/>
      <c r="K19" s="34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5"/>
      <c r="G20" s="36"/>
      <c r="H20" s="36"/>
      <c r="I20" s="504">
        <f>ROUND(I19*D20/100,0)</f>
        <v>0</v>
      </c>
      <c r="J20" s="505"/>
      <c r="K20" s="34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5"/>
      <c r="G21" s="36"/>
      <c r="H21" s="36"/>
      <c r="I21" s="504">
        <f>ROUND(H34,0)</f>
        <v>0</v>
      </c>
      <c r="J21" s="505"/>
      <c r="K21" s="34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37"/>
      <c r="G22" s="38"/>
      <c r="H22" s="38"/>
      <c r="I22" s="506">
        <f>ROUND(I21*D21/100,0)</f>
        <v>0</v>
      </c>
      <c r="J22" s="507"/>
      <c r="K22" s="34"/>
    </row>
    <row r="23" spans="2:12" ht="16.5" thickBot="1" x14ac:dyDescent="0.25">
      <c r="B23" s="39" t="s">
        <v>15</v>
      </c>
      <c r="C23" s="40"/>
      <c r="D23" s="40"/>
      <c r="E23" s="41"/>
      <c r="F23" s="42"/>
      <c r="G23" s="43"/>
      <c r="H23" s="43"/>
      <c r="I23" s="508">
        <f>SUM(I19:I22)</f>
        <v>0</v>
      </c>
      <c r="J23" s="509"/>
      <c r="K23" s="44"/>
    </row>
    <row r="26" spans="2:12" ht="1.5" customHeight="1" x14ac:dyDescent="0.2"/>
    <row r="27" spans="2:12" ht="15.75" customHeight="1" x14ac:dyDescent="0.25">
      <c r="B27" s="13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 x14ac:dyDescent="0.2">
      <c r="B30" s="52" t="s">
        <v>108</v>
      </c>
      <c r="C30" s="53" t="s">
        <v>109</v>
      </c>
      <c r="D30" s="54"/>
      <c r="E30" s="55"/>
      <c r="F30" s="56">
        <f>G30+H30+I30</f>
        <v>0</v>
      </c>
      <c r="G30" s="57">
        <v>0</v>
      </c>
      <c r="H30" s="58"/>
      <c r="I30" s="58">
        <f t="shared" ref="I30:I33" si="0">(G30*SazbaDPH1)/100+(H30*SazbaDPH2)/100</f>
        <v>0</v>
      </c>
      <c r="J30" s="59" t="str">
        <f t="shared" ref="J30:J33" si="1">IF(CelkemObjekty=0,"",F30/CelkemObjekty*100)</f>
        <v/>
      </c>
    </row>
    <row r="31" spans="2:12" x14ac:dyDescent="0.2">
      <c r="B31" s="60" t="s">
        <v>352</v>
      </c>
      <c r="C31" s="61" t="s">
        <v>353</v>
      </c>
      <c r="D31" s="62"/>
      <c r="E31" s="63"/>
      <c r="F31" s="64">
        <f t="shared" ref="F31:F33" si="2">G31+H31+I31</f>
        <v>0</v>
      </c>
      <c r="G31" s="65">
        <v>0</v>
      </c>
      <c r="H31" s="66"/>
      <c r="I31" s="66">
        <f t="shared" si="0"/>
        <v>0</v>
      </c>
      <c r="J31" s="59" t="str">
        <f t="shared" si="1"/>
        <v/>
      </c>
    </row>
    <row r="32" spans="2:12" x14ac:dyDescent="0.2">
      <c r="B32" s="60" t="s">
        <v>754</v>
      </c>
      <c r="C32" s="61" t="s">
        <v>755</v>
      </c>
      <c r="D32" s="62"/>
      <c r="E32" s="63"/>
      <c r="F32" s="64">
        <f t="shared" si="2"/>
        <v>0</v>
      </c>
      <c r="G32" s="65">
        <v>0</v>
      </c>
      <c r="H32" s="66"/>
      <c r="I32" s="66">
        <f t="shared" si="0"/>
        <v>0</v>
      </c>
      <c r="J32" s="59" t="str">
        <f t="shared" si="1"/>
        <v/>
      </c>
    </row>
    <row r="33" spans="2:11" x14ac:dyDescent="0.2">
      <c r="B33" s="60" t="s">
        <v>1041</v>
      </c>
      <c r="C33" s="61" t="s">
        <v>1042</v>
      </c>
      <c r="D33" s="62"/>
      <c r="E33" s="63"/>
      <c r="F33" s="64">
        <f t="shared" si="2"/>
        <v>0</v>
      </c>
      <c r="G33" s="65">
        <v>0</v>
      </c>
      <c r="H33" s="66"/>
      <c r="I33" s="66">
        <f t="shared" si="0"/>
        <v>0</v>
      </c>
      <c r="J33" s="59" t="str">
        <f t="shared" si="1"/>
        <v/>
      </c>
    </row>
    <row r="34" spans="2:11" ht="17.25" customHeight="1" x14ac:dyDescent="0.2">
      <c r="B34" s="67" t="s">
        <v>20</v>
      </c>
      <c r="C34" s="68"/>
      <c r="D34" s="69"/>
      <c r="E34" s="70"/>
      <c r="F34" s="71">
        <f>SUM(F30:F33)</f>
        <v>0</v>
      </c>
      <c r="G34" s="71">
        <f>SUM(G30:G33)</f>
        <v>0</v>
      </c>
      <c r="H34" s="71"/>
      <c r="I34" s="71">
        <f>SUM(I30:I33)</f>
        <v>0</v>
      </c>
      <c r="J34" s="72" t="str">
        <f t="shared" ref="J34" si="3">IF(CelkemObjekty=0,"",F34/CelkemObjekty*100)</f>
        <v/>
      </c>
    </row>
    <row r="35" spans="2:11" x14ac:dyDescent="0.2">
      <c r="B35" s="73"/>
      <c r="C35" s="73"/>
      <c r="D35" s="73"/>
      <c r="E35" s="73"/>
      <c r="F35" s="73"/>
      <c r="G35" s="73"/>
      <c r="H35" s="73"/>
      <c r="I35" s="73"/>
      <c r="J35" s="73"/>
      <c r="K35" s="73"/>
    </row>
    <row r="36" spans="2:11" ht="9.75" customHeight="1" x14ac:dyDescent="0.2">
      <c r="B36" s="73"/>
      <c r="C36" s="73"/>
      <c r="D36" s="73"/>
      <c r="E36" s="73"/>
      <c r="F36" s="73"/>
      <c r="G36" s="73"/>
      <c r="H36" s="73"/>
      <c r="I36" s="73"/>
      <c r="J36" s="73"/>
      <c r="K36" s="73"/>
    </row>
    <row r="37" spans="2:11" ht="7.5" customHeight="1" x14ac:dyDescent="0.2"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2:11" ht="18" x14ac:dyDescent="0.25">
      <c r="B38" s="13" t="s">
        <v>21</v>
      </c>
      <c r="C38" s="45"/>
      <c r="D38" s="45"/>
      <c r="E38" s="45"/>
      <c r="F38" s="45"/>
      <c r="G38" s="45"/>
      <c r="H38" s="45"/>
      <c r="I38" s="45"/>
      <c r="J38" s="45"/>
      <c r="K38" s="73"/>
    </row>
    <row r="39" spans="2:11" x14ac:dyDescent="0.2">
      <c r="K39" s="73"/>
    </row>
    <row r="40" spans="2:11" ht="25.5" x14ac:dyDescent="0.2">
      <c r="B40" s="74" t="s">
        <v>22</v>
      </c>
      <c r="C40" s="75" t="s">
        <v>23</v>
      </c>
      <c r="D40" s="48"/>
      <c r="E40" s="49"/>
      <c r="F40" s="50" t="s">
        <v>18</v>
      </c>
      <c r="G40" s="51" t="str">
        <f>CONCATENATE("Základ DPH ",SazbaDPH1," %")</f>
        <v>Základ DPH 15 %</v>
      </c>
      <c r="H40" s="50" t="str">
        <f>CONCATENATE("Základ DPH ",SazbaDPH2," %")</f>
        <v>Základ DPH 21 %</v>
      </c>
      <c r="I40" s="51" t="s">
        <v>19</v>
      </c>
      <c r="J40" s="50" t="s">
        <v>13</v>
      </c>
    </row>
    <row r="41" spans="2:11" x14ac:dyDescent="0.2">
      <c r="B41" s="76" t="s">
        <v>108</v>
      </c>
      <c r="C41" s="77" t="s">
        <v>351</v>
      </c>
      <c r="D41" s="54"/>
      <c r="E41" s="55"/>
      <c r="F41" s="56">
        <f>G41+H41+I41</f>
        <v>0</v>
      </c>
      <c r="G41" s="57">
        <v>0</v>
      </c>
      <c r="H41" s="58"/>
      <c r="I41" s="65">
        <f t="shared" ref="I41:I45" si="4">(G41*SazbaDPH1)/100+(H41*SazbaDPH2)/100</f>
        <v>0</v>
      </c>
      <c r="J41" s="59" t="str">
        <f t="shared" ref="J41:J45" si="5">IF(CelkemObjekty=0,"",F41/CelkemObjekty*100)</f>
        <v/>
      </c>
    </row>
    <row r="42" spans="2:11" x14ac:dyDescent="0.2">
      <c r="B42" s="78" t="s">
        <v>352</v>
      </c>
      <c r="C42" s="79" t="s">
        <v>541</v>
      </c>
      <c r="D42" s="62"/>
      <c r="E42" s="63"/>
      <c r="F42" s="64">
        <f t="shared" ref="F42:F45" si="6">G42+H42+I42</f>
        <v>0</v>
      </c>
      <c r="G42" s="65">
        <v>0</v>
      </c>
      <c r="H42" s="66"/>
      <c r="I42" s="65">
        <f t="shared" si="4"/>
        <v>0</v>
      </c>
      <c r="J42" s="59" t="str">
        <f t="shared" si="5"/>
        <v/>
      </c>
    </row>
    <row r="43" spans="2:11" x14ac:dyDescent="0.2">
      <c r="B43" s="78" t="s">
        <v>352</v>
      </c>
      <c r="C43" s="79" t="s">
        <v>753</v>
      </c>
      <c r="D43" s="62"/>
      <c r="E43" s="63"/>
      <c r="F43" s="64">
        <f t="shared" si="6"/>
        <v>0</v>
      </c>
      <c r="G43" s="65">
        <v>0</v>
      </c>
      <c r="H43" s="66"/>
      <c r="I43" s="65">
        <f t="shared" si="4"/>
        <v>0</v>
      </c>
      <c r="J43" s="59" t="str">
        <f t="shared" si="5"/>
        <v/>
      </c>
    </row>
    <row r="44" spans="2:11" x14ac:dyDescent="0.2">
      <c r="B44" s="78" t="s">
        <v>754</v>
      </c>
      <c r="C44" s="79" t="s">
        <v>1040</v>
      </c>
      <c r="D44" s="62"/>
      <c r="E44" s="63"/>
      <c r="F44" s="64">
        <f t="shared" si="6"/>
        <v>0</v>
      </c>
      <c r="G44" s="65">
        <v>0</v>
      </c>
      <c r="H44" s="66"/>
      <c r="I44" s="65">
        <f t="shared" si="4"/>
        <v>0</v>
      </c>
      <c r="J44" s="59" t="str">
        <f t="shared" si="5"/>
        <v/>
      </c>
    </row>
    <row r="45" spans="2:11" x14ac:dyDescent="0.2">
      <c r="B45" s="78" t="s">
        <v>1041</v>
      </c>
      <c r="C45" s="79" t="s">
        <v>1069</v>
      </c>
      <c r="D45" s="62"/>
      <c r="E45" s="63"/>
      <c r="F45" s="64">
        <f t="shared" si="6"/>
        <v>0</v>
      </c>
      <c r="G45" s="65">
        <v>0</v>
      </c>
      <c r="H45" s="66"/>
      <c r="I45" s="65">
        <f t="shared" si="4"/>
        <v>0</v>
      </c>
      <c r="J45" s="59" t="str">
        <f t="shared" si="5"/>
        <v/>
      </c>
    </row>
    <row r="46" spans="2:11" x14ac:dyDescent="0.2">
      <c r="B46" s="67" t="s">
        <v>20</v>
      </c>
      <c r="C46" s="68"/>
      <c r="D46" s="69"/>
      <c r="E46" s="70"/>
      <c r="F46" s="71">
        <f>SUM(F41:F45)</f>
        <v>0</v>
      </c>
      <c r="G46" s="80">
        <f>SUM(G41:G45)</f>
        <v>0</v>
      </c>
      <c r="H46" s="71"/>
      <c r="I46" s="80">
        <f>SUM(I41:I45)</f>
        <v>0</v>
      </c>
      <c r="J46" s="72" t="str">
        <f t="shared" ref="J46" si="7">IF(CelkemObjekty=0,"",F46/CelkemObjekty*100)</f>
        <v/>
      </c>
    </row>
    <row r="47" spans="2:11" ht="9" customHeight="1" x14ac:dyDescent="0.2"/>
    <row r="48" spans="2:11" ht="6" customHeight="1" x14ac:dyDescent="0.2"/>
    <row r="49" spans="2:10" ht="3" customHeight="1" x14ac:dyDescent="0.2"/>
    <row r="50" spans="2:10" ht="6.75" customHeight="1" x14ac:dyDescent="0.2"/>
    <row r="51" spans="2:10" ht="20.25" customHeight="1" x14ac:dyDescent="0.25">
      <c r="B51" s="13" t="s">
        <v>24</v>
      </c>
      <c r="C51" s="45"/>
      <c r="D51" s="45"/>
      <c r="E51" s="45"/>
      <c r="F51" s="45"/>
      <c r="G51" s="45"/>
      <c r="H51" s="45"/>
      <c r="I51" s="45"/>
      <c r="J51" s="45"/>
    </row>
    <row r="52" spans="2:10" ht="9" customHeight="1" x14ac:dyDescent="0.2"/>
    <row r="53" spans="2:10" x14ac:dyDescent="0.2">
      <c r="B53" s="47" t="s">
        <v>25</v>
      </c>
      <c r="C53" s="48"/>
      <c r="D53" s="48"/>
      <c r="E53" s="50" t="s">
        <v>13</v>
      </c>
      <c r="F53" s="50" t="s">
        <v>26</v>
      </c>
      <c r="G53" s="51" t="s">
        <v>27</v>
      </c>
      <c r="H53" s="50" t="s">
        <v>28</v>
      </c>
      <c r="I53" s="51" t="s">
        <v>29</v>
      </c>
      <c r="J53" s="81" t="s">
        <v>30</v>
      </c>
    </row>
    <row r="54" spans="2:10" x14ac:dyDescent="0.2">
      <c r="B54" s="52" t="s">
        <v>101</v>
      </c>
      <c r="C54" s="53" t="s">
        <v>102</v>
      </c>
      <c r="D54" s="54"/>
      <c r="E54" s="82" t="str">
        <f t="shared" ref="E54:E81" si="8">IF(SUM(SoucetDilu)=0,"",SUM(F54:J54)/SUM(SoucetDilu)*100)</f>
        <v/>
      </c>
      <c r="F54" s="58"/>
      <c r="G54" s="57"/>
      <c r="H54" s="58">
        <v>0</v>
      </c>
      <c r="I54" s="57">
        <v>0</v>
      </c>
      <c r="J54" s="58">
        <v>0</v>
      </c>
    </row>
    <row r="55" spans="2:10" x14ac:dyDescent="0.2">
      <c r="B55" s="60" t="s">
        <v>543</v>
      </c>
      <c r="C55" s="61" t="s">
        <v>29</v>
      </c>
      <c r="D55" s="62"/>
      <c r="E55" s="83" t="str">
        <f t="shared" si="8"/>
        <v/>
      </c>
      <c r="F55" s="66"/>
      <c r="G55" s="65"/>
      <c r="H55" s="66">
        <v>0</v>
      </c>
      <c r="I55" s="65">
        <v>0</v>
      </c>
      <c r="J55" s="66">
        <v>0</v>
      </c>
    </row>
    <row r="56" spans="2:10" x14ac:dyDescent="0.2">
      <c r="B56" s="60" t="s">
        <v>758</v>
      </c>
      <c r="C56" s="61" t="s">
        <v>759</v>
      </c>
      <c r="D56" s="62"/>
      <c r="E56" s="83" t="str">
        <f t="shared" si="8"/>
        <v/>
      </c>
      <c r="F56" s="66"/>
      <c r="G56" s="65"/>
      <c r="H56" s="66">
        <v>0</v>
      </c>
      <c r="I56" s="65">
        <v>0</v>
      </c>
      <c r="J56" s="66">
        <v>0</v>
      </c>
    </row>
    <row r="57" spans="2:10" x14ac:dyDescent="0.2">
      <c r="B57" s="60" t="s">
        <v>356</v>
      </c>
      <c r="C57" s="61" t="s">
        <v>29</v>
      </c>
      <c r="D57" s="62"/>
      <c r="E57" s="83" t="str">
        <f t="shared" si="8"/>
        <v/>
      </c>
      <c r="F57" s="66"/>
      <c r="G57" s="65"/>
      <c r="H57" s="66">
        <v>0</v>
      </c>
      <c r="I57" s="65">
        <v>0</v>
      </c>
      <c r="J57" s="66">
        <v>0</v>
      </c>
    </row>
    <row r="58" spans="2:10" x14ac:dyDescent="0.2">
      <c r="B58" s="60" t="s">
        <v>447</v>
      </c>
      <c r="C58" s="61" t="s">
        <v>448</v>
      </c>
      <c r="D58" s="62"/>
      <c r="E58" s="83" t="str">
        <f t="shared" si="8"/>
        <v/>
      </c>
      <c r="F58" s="66"/>
      <c r="G58" s="65"/>
      <c r="H58" s="66">
        <v>0</v>
      </c>
      <c r="I58" s="65">
        <v>0</v>
      </c>
      <c r="J58" s="66">
        <v>0</v>
      </c>
    </row>
    <row r="59" spans="2:10" x14ac:dyDescent="0.2">
      <c r="B59" s="60" t="s">
        <v>526</v>
      </c>
      <c r="C59" s="61" t="s">
        <v>527</v>
      </c>
      <c r="D59" s="62"/>
      <c r="E59" s="83" t="str">
        <f t="shared" si="8"/>
        <v/>
      </c>
      <c r="F59" s="66"/>
      <c r="G59" s="65"/>
      <c r="H59" s="66">
        <v>0</v>
      </c>
      <c r="I59" s="65">
        <v>0</v>
      </c>
      <c r="J59" s="66">
        <v>0</v>
      </c>
    </row>
    <row r="60" spans="2:10" x14ac:dyDescent="0.2">
      <c r="B60" s="60" t="s">
        <v>775</v>
      </c>
      <c r="C60" s="61" t="s">
        <v>776</v>
      </c>
      <c r="D60" s="62"/>
      <c r="E60" s="83" t="str">
        <f t="shared" si="8"/>
        <v/>
      </c>
      <c r="F60" s="66"/>
      <c r="G60" s="65"/>
      <c r="H60" s="66">
        <v>0</v>
      </c>
      <c r="I60" s="65">
        <v>0</v>
      </c>
      <c r="J60" s="66">
        <v>0</v>
      </c>
    </row>
    <row r="61" spans="2:10" x14ac:dyDescent="0.2">
      <c r="B61" s="60" t="s">
        <v>781</v>
      </c>
      <c r="C61" s="61" t="s">
        <v>782</v>
      </c>
      <c r="D61" s="62"/>
      <c r="E61" s="83" t="str">
        <f t="shared" si="8"/>
        <v/>
      </c>
      <c r="F61" s="66"/>
      <c r="G61" s="65"/>
      <c r="H61" s="66">
        <v>0</v>
      </c>
      <c r="I61" s="65">
        <v>0</v>
      </c>
      <c r="J61" s="66">
        <v>0</v>
      </c>
    </row>
    <row r="62" spans="2:10" x14ac:dyDescent="0.2">
      <c r="B62" s="60" t="s">
        <v>864</v>
      </c>
      <c r="C62" s="61" t="s">
        <v>865</v>
      </c>
      <c r="D62" s="62"/>
      <c r="E62" s="83" t="str">
        <f t="shared" si="8"/>
        <v/>
      </c>
      <c r="F62" s="66"/>
      <c r="G62" s="65"/>
      <c r="H62" s="66">
        <v>0</v>
      </c>
      <c r="I62" s="65">
        <v>0</v>
      </c>
      <c r="J62" s="66">
        <v>0</v>
      </c>
    </row>
    <row r="63" spans="2:10" x14ac:dyDescent="0.2">
      <c r="B63" s="60" t="s">
        <v>931</v>
      </c>
      <c r="C63" s="61" t="s">
        <v>932</v>
      </c>
      <c r="D63" s="62"/>
      <c r="E63" s="83" t="str">
        <f t="shared" si="8"/>
        <v/>
      </c>
      <c r="F63" s="66"/>
      <c r="G63" s="65"/>
      <c r="H63" s="66">
        <v>0</v>
      </c>
      <c r="I63" s="65">
        <v>0</v>
      </c>
      <c r="J63" s="66">
        <v>0</v>
      </c>
    </row>
    <row r="64" spans="2:10" x14ac:dyDescent="0.2">
      <c r="B64" s="60" t="s">
        <v>947</v>
      </c>
      <c r="C64" s="61" t="s">
        <v>948</v>
      </c>
      <c r="D64" s="62"/>
      <c r="E64" s="83" t="str">
        <f t="shared" si="8"/>
        <v/>
      </c>
      <c r="F64" s="66"/>
      <c r="G64" s="65"/>
      <c r="H64" s="66">
        <v>0</v>
      </c>
      <c r="I64" s="65">
        <v>0</v>
      </c>
      <c r="J64" s="66">
        <v>0</v>
      </c>
    </row>
    <row r="65" spans="2:10" x14ac:dyDescent="0.2">
      <c r="B65" s="60" t="s">
        <v>161</v>
      </c>
      <c r="C65" s="61" t="s">
        <v>162</v>
      </c>
      <c r="D65" s="62"/>
      <c r="E65" s="83" t="str">
        <f t="shared" si="8"/>
        <v/>
      </c>
      <c r="F65" s="66"/>
      <c r="G65" s="65"/>
      <c r="H65" s="66">
        <v>0</v>
      </c>
      <c r="I65" s="65">
        <v>0</v>
      </c>
      <c r="J65" s="66">
        <v>0</v>
      </c>
    </row>
    <row r="66" spans="2:10" x14ac:dyDescent="0.2">
      <c r="B66" s="60" t="s">
        <v>234</v>
      </c>
      <c r="C66" s="61" t="s">
        <v>235</v>
      </c>
      <c r="D66" s="62"/>
      <c r="E66" s="83" t="str">
        <f t="shared" si="8"/>
        <v/>
      </c>
      <c r="F66" s="66"/>
      <c r="G66" s="65"/>
      <c r="H66" s="66">
        <v>0</v>
      </c>
      <c r="I66" s="65">
        <v>0</v>
      </c>
      <c r="J66" s="66">
        <v>0</v>
      </c>
    </row>
    <row r="67" spans="2:10" x14ac:dyDescent="0.2">
      <c r="B67" s="60" t="s">
        <v>272</v>
      </c>
      <c r="C67" s="61" t="s">
        <v>273</v>
      </c>
      <c r="D67" s="62"/>
      <c r="E67" s="83" t="str">
        <f t="shared" si="8"/>
        <v/>
      </c>
      <c r="F67" s="66"/>
      <c r="G67" s="65"/>
      <c r="H67" s="66">
        <v>0</v>
      </c>
      <c r="I67" s="65">
        <v>0</v>
      </c>
      <c r="J67" s="66">
        <v>0</v>
      </c>
    </row>
    <row r="68" spans="2:10" x14ac:dyDescent="0.2">
      <c r="B68" s="60" t="s">
        <v>327</v>
      </c>
      <c r="C68" s="61" t="s">
        <v>328</v>
      </c>
      <c r="D68" s="62"/>
      <c r="E68" s="83" t="str">
        <f t="shared" si="8"/>
        <v/>
      </c>
      <c r="F68" s="66"/>
      <c r="G68" s="65"/>
      <c r="H68" s="66">
        <v>0</v>
      </c>
      <c r="I68" s="65">
        <v>0</v>
      </c>
      <c r="J68" s="66">
        <v>0</v>
      </c>
    </row>
    <row r="69" spans="2:10" x14ac:dyDescent="0.2">
      <c r="B69" s="60" t="s">
        <v>953</v>
      </c>
      <c r="C69" s="61" t="s">
        <v>954</v>
      </c>
      <c r="D69" s="62"/>
      <c r="E69" s="83" t="str">
        <f t="shared" si="8"/>
        <v/>
      </c>
      <c r="F69" s="66"/>
      <c r="G69" s="65"/>
      <c r="H69" s="66">
        <v>0</v>
      </c>
      <c r="I69" s="65">
        <v>0</v>
      </c>
      <c r="J69" s="66">
        <v>0</v>
      </c>
    </row>
    <row r="70" spans="2:10" x14ac:dyDescent="0.2">
      <c r="B70" s="60" t="s">
        <v>967</v>
      </c>
      <c r="C70" s="61" t="s">
        <v>968</v>
      </c>
      <c r="D70" s="62"/>
      <c r="E70" s="83" t="str">
        <f t="shared" si="8"/>
        <v/>
      </c>
      <c r="F70" s="66"/>
      <c r="G70" s="65"/>
      <c r="H70" s="66">
        <v>0</v>
      </c>
      <c r="I70" s="65">
        <v>0</v>
      </c>
      <c r="J70" s="66">
        <v>0</v>
      </c>
    </row>
    <row r="71" spans="2:10" x14ac:dyDescent="0.2">
      <c r="B71" s="60" t="s">
        <v>985</v>
      </c>
      <c r="C71" s="61" t="s">
        <v>986</v>
      </c>
      <c r="D71" s="62"/>
      <c r="E71" s="83" t="str">
        <f t="shared" si="8"/>
        <v/>
      </c>
      <c r="F71" s="66"/>
      <c r="G71" s="65"/>
      <c r="H71" s="66">
        <v>0</v>
      </c>
      <c r="I71" s="65">
        <v>0</v>
      </c>
      <c r="J71" s="66">
        <v>0</v>
      </c>
    </row>
    <row r="72" spans="2:10" x14ac:dyDescent="0.2">
      <c r="B72" s="60" t="s">
        <v>992</v>
      </c>
      <c r="C72" s="61" t="s">
        <v>993</v>
      </c>
      <c r="D72" s="62"/>
      <c r="E72" s="83" t="str">
        <f t="shared" si="8"/>
        <v/>
      </c>
      <c r="F72" s="66"/>
      <c r="G72" s="65"/>
      <c r="H72" s="66">
        <v>0</v>
      </c>
      <c r="I72" s="65">
        <v>0</v>
      </c>
      <c r="J72" s="66">
        <v>0</v>
      </c>
    </row>
    <row r="73" spans="2:10" x14ac:dyDescent="0.2">
      <c r="B73" s="60" t="s">
        <v>1019</v>
      </c>
      <c r="C73" s="61" t="s">
        <v>1020</v>
      </c>
      <c r="D73" s="62"/>
      <c r="E73" s="83" t="str">
        <f t="shared" si="8"/>
        <v/>
      </c>
      <c r="F73" s="66"/>
      <c r="G73" s="65"/>
      <c r="H73" s="66">
        <v>0</v>
      </c>
      <c r="I73" s="65">
        <v>0</v>
      </c>
      <c r="J73" s="66">
        <v>0</v>
      </c>
    </row>
    <row r="74" spans="2:10" x14ac:dyDescent="0.2">
      <c r="B74" s="60" t="s">
        <v>1045</v>
      </c>
      <c r="C74" s="61" t="s">
        <v>1046</v>
      </c>
      <c r="D74" s="62"/>
      <c r="E74" s="83" t="str">
        <f t="shared" si="8"/>
        <v/>
      </c>
      <c r="F74" s="66"/>
      <c r="G74" s="65"/>
      <c r="H74" s="66">
        <v>0</v>
      </c>
      <c r="I74" s="65">
        <v>0</v>
      </c>
      <c r="J74" s="66">
        <v>0</v>
      </c>
    </row>
    <row r="75" spans="2:10" x14ac:dyDescent="0.2">
      <c r="B75" s="60" t="s">
        <v>870</v>
      </c>
      <c r="C75" s="61" t="s">
        <v>871</v>
      </c>
      <c r="D75" s="62"/>
      <c r="E75" s="83" t="str">
        <f t="shared" si="8"/>
        <v/>
      </c>
      <c r="F75" s="66"/>
      <c r="G75" s="65"/>
      <c r="H75" s="66">
        <v>0</v>
      </c>
      <c r="I75" s="65">
        <v>0</v>
      </c>
      <c r="J75" s="66">
        <v>0</v>
      </c>
    </row>
    <row r="76" spans="2:10" x14ac:dyDescent="0.2">
      <c r="B76" s="60" t="s">
        <v>875</v>
      </c>
      <c r="C76" s="61" t="s">
        <v>876</v>
      </c>
      <c r="D76" s="62"/>
      <c r="E76" s="83" t="str">
        <f t="shared" si="8"/>
        <v/>
      </c>
      <c r="F76" s="66"/>
      <c r="G76" s="65"/>
      <c r="H76" s="66">
        <v>0</v>
      </c>
      <c r="I76" s="65">
        <v>0</v>
      </c>
      <c r="J76" s="66">
        <v>0</v>
      </c>
    </row>
    <row r="77" spans="2:10" x14ac:dyDescent="0.2">
      <c r="B77" s="60" t="s">
        <v>889</v>
      </c>
      <c r="C77" s="61" t="s">
        <v>890</v>
      </c>
      <c r="D77" s="62"/>
      <c r="E77" s="83" t="str">
        <f t="shared" si="8"/>
        <v/>
      </c>
      <c r="F77" s="66"/>
      <c r="G77" s="65"/>
      <c r="H77" s="66">
        <v>0</v>
      </c>
      <c r="I77" s="65">
        <v>0</v>
      </c>
      <c r="J77" s="66">
        <v>0</v>
      </c>
    </row>
    <row r="78" spans="2:10" x14ac:dyDescent="0.2">
      <c r="B78" s="60" t="s">
        <v>910</v>
      </c>
      <c r="C78" s="61" t="s">
        <v>911</v>
      </c>
      <c r="D78" s="62"/>
      <c r="E78" s="83" t="str">
        <f t="shared" si="8"/>
        <v/>
      </c>
      <c r="F78" s="66"/>
      <c r="G78" s="65"/>
      <c r="H78" s="66">
        <v>0</v>
      </c>
      <c r="I78" s="65">
        <v>0</v>
      </c>
      <c r="J78" s="66">
        <v>0</v>
      </c>
    </row>
    <row r="79" spans="2:10" x14ac:dyDescent="0.2">
      <c r="B79" s="60" t="s">
        <v>926</v>
      </c>
      <c r="C79" s="61" t="s">
        <v>927</v>
      </c>
      <c r="D79" s="62"/>
      <c r="E79" s="83" t="str">
        <f t="shared" si="8"/>
        <v/>
      </c>
      <c r="F79" s="66"/>
      <c r="G79" s="65"/>
      <c r="H79" s="66">
        <v>0</v>
      </c>
      <c r="I79" s="65">
        <v>0</v>
      </c>
      <c r="J79" s="66">
        <v>0</v>
      </c>
    </row>
    <row r="80" spans="2:10" x14ac:dyDescent="0.2">
      <c r="B80" s="60" t="s">
        <v>1025</v>
      </c>
      <c r="C80" s="61" t="s">
        <v>1026</v>
      </c>
      <c r="D80" s="62"/>
      <c r="E80" s="83" t="str">
        <f t="shared" si="8"/>
        <v/>
      </c>
      <c r="F80" s="66"/>
      <c r="G80" s="65"/>
      <c r="H80" s="66">
        <v>0</v>
      </c>
      <c r="I80" s="65">
        <v>0</v>
      </c>
      <c r="J80" s="66">
        <v>0</v>
      </c>
    </row>
    <row r="81" spans="2:10" x14ac:dyDescent="0.2">
      <c r="B81" s="67" t="s">
        <v>20</v>
      </c>
      <c r="C81" s="68"/>
      <c r="D81" s="69"/>
      <c r="E81" s="84" t="str">
        <f t="shared" si="8"/>
        <v/>
      </c>
      <c r="F81" s="71">
        <f>SUM(F54:F80)</f>
        <v>0</v>
      </c>
      <c r="G81" s="80">
        <f>SUM(G54:G80)</f>
        <v>0</v>
      </c>
      <c r="H81" s="71">
        <f>SUM(H54:H80)</f>
        <v>0</v>
      </c>
      <c r="I81" s="80">
        <f>SUM(I54:I80)</f>
        <v>0</v>
      </c>
      <c r="J81" s="71">
        <f>SUM(J54:J80)</f>
        <v>0</v>
      </c>
    </row>
    <row r="83" spans="2:10" ht="2.25" customHeight="1" x14ac:dyDescent="0.2"/>
    <row r="84" spans="2:10" ht="1.5" customHeight="1" x14ac:dyDescent="0.2"/>
    <row r="85" spans="2:10" ht="0.75" customHeight="1" x14ac:dyDescent="0.2"/>
    <row r="86" spans="2:10" ht="0.75" customHeight="1" x14ac:dyDescent="0.2"/>
    <row r="87" spans="2:10" ht="0.75" customHeight="1" x14ac:dyDescent="0.2"/>
    <row r="88" spans="2:10" ht="18" x14ac:dyDescent="0.25">
      <c r="B88" s="13" t="s">
        <v>31</v>
      </c>
      <c r="C88" s="45"/>
      <c r="D88" s="45"/>
      <c r="E88" s="45"/>
      <c r="F88" s="45"/>
      <c r="G88" s="45"/>
      <c r="H88" s="45"/>
      <c r="I88" s="45"/>
      <c r="J88" s="45"/>
    </row>
    <row r="90" spans="2:10" x14ac:dyDescent="0.2">
      <c r="B90" s="47" t="s">
        <v>32</v>
      </c>
      <c r="C90" s="48"/>
      <c r="D90" s="48"/>
      <c r="E90" s="85"/>
      <c r="F90" s="86"/>
      <c r="G90" s="51"/>
      <c r="H90" s="50" t="s">
        <v>18</v>
      </c>
      <c r="I90" s="1"/>
      <c r="J90" s="1"/>
    </row>
    <row r="91" spans="2:10" x14ac:dyDescent="0.2">
      <c r="B91" s="67" t="s">
        <v>20</v>
      </c>
      <c r="C91" s="68"/>
      <c r="D91" s="69"/>
      <c r="E91" s="87"/>
      <c r="F91" s="88"/>
      <c r="G91" s="80"/>
      <c r="H91" s="71">
        <v>0</v>
      </c>
      <c r="I91" s="1"/>
      <c r="J91" s="1"/>
    </row>
    <row r="92" spans="2:10" x14ac:dyDescent="0.2">
      <c r="I92" s="1"/>
      <c r="J92" s="1"/>
    </row>
  </sheetData>
  <sortState xmlns:xlrd2="http://schemas.microsoft.com/office/spreadsheetml/2017/richdata2" ref="B831:K857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4"/>
  <dimension ref="A1:CB227"/>
  <sheetViews>
    <sheetView showGridLines="0" showZeros="0" topLeftCell="A133" zoomScaleNormal="100" zoomScaleSheetLayoutView="100" workbookViewId="0">
      <selection activeCell="F77" sqref="F77"/>
    </sheetView>
  </sheetViews>
  <sheetFormatPr defaultColWidth="9.140625" defaultRowHeight="12.75" x14ac:dyDescent="0.2"/>
  <cols>
    <col min="1" max="1" width="4.42578125" style="437" customWidth="1"/>
    <col min="2" max="2" width="11.5703125" style="437" customWidth="1"/>
    <col min="3" max="3" width="40.42578125" style="437" customWidth="1"/>
    <col min="4" max="4" width="5.5703125" style="437" customWidth="1"/>
    <col min="5" max="5" width="8.5703125" style="447" customWidth="1"/>
    <col min="6" max="6" width="9.85546875" style="437" customWidth="1"/>
    <col min="7" max="7" width="13.85546875" style="437" customWidth="1"/>
    <col min="8" max="8" width="11.7109375" style="437" hidden="1" customWidth="1"/>
    <col min="9" max="9" width="11.5703125" style="437" hidden="1" customWidth="1"/>
    <col min="10" max="10" width="11" style="437" hidden="1" customWidth="1"/>
    <col min="11" max="11" width="10.42578125" style="437" hidden="1" customWidth="1"/>
    <col min="12" max="12" width="75.28515625" style="437" customWidth="1"/>
    <col min="13" max="13" width="45.28515625" style="437" customWidth="1"/>
    <col min="14" max="16384" width="9.140625" style="437"/>
  </cols>
  <sheetData>
    <row r="1" spans="1:80" ht="15.75" x14ac:dyDescent="0.25">
      <c r="A1" s="560" t="s">
        <v>87</v>
      </c>
      <c r="B1" s="560"/>
      <c r="C1" s="560"/>
      <c r="D1" s="560"/>
      <c r="E1" s="560"/>
      <c r="F1" s="560"/>
      <c r="G1" s="560"/>
    </row>
    <row r="2" spans="1:80" ht="14.25" customHeight="1" thickBot="1" x14ac:dyDescent="0.25">
      <c r="B2" s="438"/>
      <c r="C2" s="439"/>
      <c r="D2" s="439"/>
      <c r="E2" s="440"/>
      <c r="F2" s="439"/>
      <c r="G2" s="439"/>
    </row>
    <row r="3" spans="1:80" ht="13.5" thickTop="1" x14ac:dyDescent="0.2">
      <c r="A3" s="548" t="s">
        <v>3</v>
      </c>
      <c r="B3" s="549"/>
      <c r="C3" s="388" t="s">
        <v>107</v>
      </c>
      <c r="D3" s="441"/>
      <c r="E3" s="442" t="s">
        <v>88</v>
      </c>
      <c r="F3" s="443" t="str">
        <f>'02 02 Rek'!H1</f>
        <v>02</v>
      </c>
      <c r="G3" s="444"/>
    </row>
    <row r="4" spans="1:80" ht="13.5" thickBot="1" x14ac:dyDescent="0.25">
      <c r="A4" s="561" t="s">
        <v>78</v>
      </c>
      <c r="B4" s="551"/>
      <c r="C4" s="394" t="s">
        <v>354</v>
      </c>
      <c r="D4" s="445"/>
      <c r="E4" s="562" t="str">
        <f>'02 02 Rek'!G2</f>
        <v>SILNOPROUD</v>
      </c>
      <c r="F4" s="563"/>
      <c r="G4" s="564"/>
    </row>
    <row r="5" spans="1:80" ht="13.5" thickTop="1" x14ac:dyDescent="0.2">
      <c r="A5" s="446"/>
      <c r="G5" s="448"/>
    </row>
    <row r="6" spans="1:80" ht="27" customHeight="1" x14ac:dyDescent="0.2">
      <c r="A6" s="449" t="s">
        <v>89</v>
      </c>
      <c r="B6" s="450" t="s">
        <v>90</v>
      </c>
      <c r="C6" s="450" t="s">
        <v>91</v>
      </c>
      <c r="D6" s="450" t="s">
        <v>92</v>
      </c>
      <c r="E6" s="451" t="s">
        <v>93</v>
      </c>
      <c r="F6" s="450" t="s">
        <v>94</v>
      </c>
      <c r="G6" s="452" t="s">
        <v>95</v>
      </c>
      <c r="H6" s="453" t="s">
        <v>96</v>
      </c>
      <c r="I6" s="453" t="s">
        <v>97</v>
      </c>
      <c r="J6" s="453" t="s">
        <v>98</v>
      </c>
      <c r="K6" s="453" t="s">
        <v>99</v>
      </c>
    </row>
    <row r="7" spans="1:80" x14ac:dyDescent="0.2">
      <c r="A7" s="454" t="s">
        <v>100</v>
      </c>
      <c r="B7" s="455" t="s">
        <v>543</v>
      </c>
      <c r="C7" s="456" t="s">
        <v>29</v>
      </c>
      <c r="D7" s="457"/>
      <c r="E7" s="458"/>
      <c r="F7" s="458"/>
      <c r="G7" s="459"/>
      <c r="H7" s="460"/>
      <c r="I7" s="461"/>
      <c r="J7" s="462"/>
      <c r="K7" s="463"/>
      <c r="O7" s="464">
        <v>1</v>
      </c>
    </row>
    <row r="8" spans="1:80" x14ac:dyDescent="0.2">
      <c r="A8" s="465">
        <v>1</v>
      </c>
      <c r="B8" s="466" t="s">
        <v>545</v>
      </c>
      <c r="C8" s="467" t="s">
        <v>546</v>
      </c>
      <c r="D8" s="468" t="s">
        <v>183</v>
      </c>
      <c r="E8" s="469">
        <v>4</v>
      </c>
      <c r="F8" s="469"/>
      <c r="G8" s="470">
        <f t="shared" ref="G8:G39" si="0">E8*F8</f>
        <v>0</v>
      </c>
      <c r="H8" s="471">
        <v>241.68</v>
      </c>
      <c r="I8" s="472">
        <f t="shared" ref="I8:I39" si="1">E8*H8</f>
        <v>966.72</v>
      </c>
      <c r="J8" s="471">
        <v>0</v>
      </c>
      <c r="K8" s="472">
        <f t="shared" ref="K8:K39" si="2">E8*J8</f>
        <v>0</v>
      </c>
      <c r="O8" s="464">
        <v>2</v>
      </c>
      <c r="AA8" s="437">
        <v>1</v>
      </c>
      <c r="AB8" s="437">
        <v>1</v>
      </c>
      <c r="AC8" s="437">
        <v>1</v>
      </c>
      <c r="AZ8" s="437">
        <v>1</v>
      </c>
      <c r="BA8" s="437">
        <f t="shared" ref="BA8:BA39" si="3">IF(AZ8=1,G8,0)</f>
        <v>0</v>
      </c>
      <c r="BB8" s="437">
        <f t="shared" ref="BB8:BB39" si="4">IF(AZ8=2,G8,0)</f>
        <v>0</v>
      </c>
      <c r="BC8" s="437">
        <f t="shared" ref="BC8:BC39" si="5">IF(AZ8=3,G8,0)</f>
        <v>0</v>
      </c>
      <c r="BD8" s="437">
        <f t="shared" ref="BD8:BD39" si="6">IF(AZ8=4,G8,0)</f>
        <v>0</v>
      </c>
      <c r="BE8" s="437">
        <f t="shared" ref="BE8:BE39" si="7">IF(AZ8=5,G8,0)</f>
        <v>0</v>
      </c>
      <c r="CA8" s="464">
        <v>1</v>
      </c>
      <c r="CB8" s="464">
        <v>1</v>
      </c>
    </row>
    <row r="9" spans="1:80" x14ac:dyDescent="0.2">
      <c r="A9" s="465">
        <v>2</v>
      </c>
      <c r="B9" s="466" t="s">
        <v>547</v>
      </c>
      <c r="C9" s="467" t="s">
        <v>548</v>
      </c>
      <c r="D9" s="468" t="s">
        <v>183</v>
      </c>
      <c r="E9" s="469">
        <v>4</v>
      </c>
      <c r="F9" s="469"/>
      <c r="G9" s="470">
        <f t="shared" si="0"/>
        <v>0</v>
      </c>
      <c r="H9" s="471">
        <v>110.84</v>
      </c>
      <c r="I9" s="472">
        <f t="shared" si="1"/>
        <v>443.36</v>
      </c>
      <c r="J9" s="471">
        <v>0</v>
      </c>
      <c r="K9" s="472">
        <f t="shared" si="2"/>
        <v>0</v>
      </c>
      <c r="O9" s="464">
        <v>2</v>
      </c>
      <c r="AA9" s="437">
        <v>1</v>
      </c>
      <c r="AB9" s="437">
        <v>1</v>
      </c>
      <c r="AC9" s="437">
        <v>1</v>
      </c>
      <c r="AZ9" s="437">
        <v>1</v>
      </c>
      <c r="BA9" s="437">
        <f t="shared" si="3"/>
        <v>0</v>
      </c>
      <c r="BB9" s="437">
        <f t="shared" si="4"/>
        <v>0</v>
      </c>
      <c r="BC9" s="437">
        <f t="shared" si="5"/>
        <v>0</v>
      </c>
      <c r="BD9" s="437">
        <f t="shared" si="6"/>
        <v>0</v>
      </c>
      <c r="BE9" s="437">
        <f t="shared" si="7"/>
        <v>0</v>
      </c>
      <c r="CA9" s="464">
        <v>1</v>
      </c>
      <c r="CB9" s="464">
        <v>1</v>
      </c>
    </row>
    <row r="10" spans="1:80" x14ac:dyDescent="0.2">
      <c r="A10" s="465">
        <v>3</v>
      </c>
      <c r="B10" s="466" t="s">
        <v>549</v>
      </c>
      <c r="C10" s="467" t="s">
        <v>550</v>
      </c>
      <c r="D10" s="468" t="s">
        <v>183</v>
      </c>
      <c r="E10" s="469">
        <v>15</v>
      </c>
      <c r="F10" s="469"/>
      <c r="G10" s="470">
        <f t="shared" si="0"/>
        <v>0</v>
      </c>
      <c r="H10" s="471">
        <v>252.9</v>
      </c>
      <c r="I10" s="472">
        <f t="shared" si="1"/>
        <v>3793.5</v>
      </c>
      <c r="J10" s="471">
        <v>0</v>
      </c>
      <c r="K10" s="472">
        <f t="shared" si="2"/>
        <v>0</v>
      </c>
      <c r="O10" s="464">
        <v>2</v>
      </c>
      <c r="AA10" s="437">
        <v>1</v>
      </c>
      <c r="AB10" s="437">
        <v>1</v>
      </c>
      <c r="AC10" s="437">
        <v>1</v>
      </c>
      <c r="AZ10" s="437">
        <v>1</v>
      </c>
      <c r="BA10" s="437">
        <f t="shared" si="3"/>
        <v>0</v>
      </c>
      <c r="BB10" s="437">
        <f t="shared" si="4"/>
        <v>0</v>
      </c>
      <c r="BC10" s="437">
        <f t="shared" si="5"/>
        <v>0</v>
      </c>
      <c r="BD10" s="437">
        <f t="shared" si="6"/>
        <v>0</v>
      </c>
      <c r="BE10" s="437">
        <f t="shared" si="7"/>
        <v>0</v>
      </c>
      <c r="CA10" s="464">
        <v>1</v>
      </c>
      <c r="CB10" s="464">
        <v>1</v>
      </c>
    </row>
    <row r="11" spans="1:80" x14ac:dyDescent="0.2">
      <c r="A11" s="465">
        <v>4</v>
      </c>
      <c r="B11" s="466" t="s">
        <v>551</v>
      </c>
      <c r="C11" s="467" t="s">
        <v>552</v>
      </c>
      <c r="D11" s="468" t="s">
        <v>183</v>
      </c>
      <c r="E11" s="469">
        <v>117</v>
      </c>
      <c r="F11" s="469"/>
      <c r="G11" s="470">
        <f t="shared" si="0"/>
        <v>0</v>
      </c>
      <c r="H11" s="471">
        <v>1827.54</v>
      </c>
      <c r="I11" s="472">
        <f t="shared" si="1"/>
        <v>213822.18</v>
      </c>
      <c r="J11" s="471">
        <v>0</v>
      </c>
      <c r="K11" s="472">
        <f t="shared" si="2"/>
        <v>0</v>
      </c>
      <c r="O11" s="464">
        <v>2</v>
      </c>
      <c r="AA11" s="437">
        <v>1</v>
      </c>
      <c r="AB11" s="437">
        <v>1</v>
      </c>
      <c r="AC11" s="437">
        <v>1</v>
      </c>
      <c r="AZ11" s="437">
        <v>1</v>
      </c>
      <c r="BA11" s="437">
        <f t="shared" si="3"/>
        <v>0</v>
      </c>
      <c r="BB11" s="437">
        <f t="shared" si="4"/>
        <v>0</v>
      </c>
      <c r="BC11" s="437">
        <f t="shared" si="5"/>
        <v>0</v>
      </c>
      <c r="BD11" s="437">
        <f t="shared" si="6"/>
        <v>0</v>
      </c>
      <c r="BE11" s="437">
        <f t="shared" si="7"/>
        <v>0</v>
      </c>
      <c r="CA11" s="464">
        <v>1</v>
      </c>
      <c r="CB11" s="464">
        <v>1</v>
      </c>
    </row>
    <row r="12" spans="1:80" x14ac:dyDescent="0.2">
      <c r="A12" s="465">
        <v>5</v>
      </c>
      <c r="B12" s="466" t="s">
        <v>553</v>
      </c>
      <c r="C12" s="467" t="s">
        <v>554</v>
      </c>
      <c r="D12" s="468" t="s">
        <v>183</v>
      </c>
      <c r="E12" s="469">
        <v>2</v>
      </c>
      <c r="F12" s="469"/>
      <c r="G12" s="470">
        <f t="shared" si="0"/>
        <v>0</v>
      </c>
      <c r="H12" s="471">
        <v>334.18</v>
      </c>
      <c r="I12" s="472">
        <f t="shared" si="1"/>
        <v>668.36</v>
      </c>
      <c r="J12" s="471">
        <v>0</v>
      </c>
      <c r="K12" s="472">
        <f t="shared" si="2"/>
        <v>0</v>
      </c>
      <c r="O12" s="464">
        <v>2</v>
      </c>
      <c r="AA12" s="437">
        <v>1</v>
      </c>
      <c r="AB12" s="437">
        <v>1</v>
      </c>
      <c r="AC12" s="437">
        <v>1</v>
      </c>
      <c r="AZ12" s="437">
        <v>1</v>
      </c>
      <c r="BA12" s="437">
        <f t="shared" si="3"/>
        <v>0</v>
      </c>
      <c r="BB12" s="437">
        <f t="shared" si="4"/>
        <v>0</v>
      </c>
      <c r="BC12" s="437">
        <f t="shared" si="5"/>
        <v>0</v>
      </c>
      <c r="BD12" s="437">
        <f t="shared" si="6"/>
        <v>0</v>
      </c>
      <c r="BE12" s="437">
        <f t="shared" si="7"/>
        <v>0</v>
      </c>
      <c r="CA12" s="464">
        <v>1</v>
      </c>
      <c r="CB12" s="464">
        <v>1</v>
      </c>
    </row>
    <row r="13" spans="1:80" x14ac:dyDescent="0.2">
      <c r="A13" s="465">
        <v>6</v>
      </c>
      <c r="B13" s="466" t="s">
        <v>555</v>
      </c>
      <c r="C13" s="467" t="s">
        <v>556</v>
      </c>
      <c r="D13" s="468" t="s">
        <v>183</v>
      </c>
      <c r="E13" s="469">
        <v>2</v>
      </c>
      <c r="F13" s="469"/>
      <c r="G13" s="470">
        <f t="shared" si="0"/>
        <v>0</v>
      </c>
      <c r="H13" s="471">
        <v>284.39999999999998</v>
      </c>
      <c r="I13" s="472">
        <f t="shared" si="1"/>
        <v>568.79999999999995</v>
      </c>
      <c r="J13" s="471">
        <v>0</v>
      </c>
      <c r="K13" s="472">
        <f t="shared" si="2"/>
        <v>0</v>
      </c>
      <c r="O13" s="464">
        <v>2</v>
      </c>
      <c r="AA13" s="437">
        <v>1</v>
      </c>
      <c r="AB13" s="437">
        <v>1</v>
      </c>
      <c r="AC13" s="437">
        <v>1</v>
      </c>
      <c r="AZ13" s="437">
        <v>1</v>
      </c>
      <c r="BA13" s="437">
        <f t="shared" si="3"/>
        <v>0</v>
      </c>
      <c r="BB13" s="437">
        <f t="shared" si="4"/>
        <v>0</v>
      </c>
      <c r="BC13" s="437">
        <f t="shared" si="5"/>
        <v>0</v>
      </c>
      <c r="BD13" s="437">
        <f t="shared" si="6"/>
        <v>0</v>
      </c>
      <c r="BE13" s="437">
        <f t="shared" si="7"/>
        <v>0</v>
      </c>
      <c r="CA13" s="464">
        <v>1</v>
      </c>
      <c r="CB13" s="464">
        <v>1</v>
      </c>
    </row>
    <row r="14" spans="1:80" x14ac:dyDescent="0.2">
      <c r="A14" s="465">
        <v>7</v>
      </c>
      <c r="B14" s="466" t="s">
        <v>557</v>
      </c>
      <c r="C14" s="467" t="s">
        <v>558</v>
      </c>
      <c r="D14" s="468" t="s">
        <v>183</v>
      </c>
      <c r="E14" s="469">
        <v>38</v>
      </c>
      <c r="F14" s="469"/>
      <c r="G14" s="470">
        <f t="shared" si="0"/>
        <v>0</v>
      </c>
      <c r="H14" s="471">
        <v>4091.08</v>
      </c>
      <c r="I14" s="472">
        <f t="shared" si="1"/>
        <v>155461.04</v>
      </c>
      <c r="J14" s="471">
        <v>0</v>
      </c>
      <c r="K14" s="472">
        <f t="shared" si="2"/>
        <v>0</v>
      </c>
      <c r="O14" s="464">
        <v>2</v>
      </c>
      <c r="AA14" s="437">
        <v>1</v>
      </c>
      <c r="AB14" s="437">
        <v>1</v>
      </c>
      <c r="AC14" s="437">
        <v>1</v>
      </c>
      <c r="AZ14" s="437">
        <v>1</v>
      </c>
      <c r="BA14" s="437">
        <f t="shared" si="3"/>
        <v>0</v>
      </c>
      <c r="BB14" s="437">
        <f t="shared" si="4"/>
        <v>0</v>
      </c>
      <c r="BC14" s="437">
        <f t="shared" si="5"/>
        <v>0</v>
      </c>
      <c r="BD14" s="437">
        <f t="shared" si="6"/>
        <v>0</v>
      </c>
      <c r="BE14" s="437">
        <f t="shared" si="7"/>
        <v>0</v>
      </c>
      <c r="CA14" s="464">
        <v>1</v>
      </c>
      <c r="CB14" s="464">
        <v>1</v>
      </c>
    </row>
    <row r="15" spans="1:80" x14ac:dyDescent="0.2">
      <c r="A15" s="465">
        <v>8</v>
      </c>
      <c r="B15" s="466" t="s">
        <v>559</v>
      </c>
      <c r="C15" s="467" t="s">
        <v>560</v>
      </c>
      <c r="D15" s="468" t="s">
        <v>183</v>
      </c>
      <c r="E15" s="469">
        <v>2</v>
      </c>
      <c r="F15" s="469"/>
      <c r="G15" s="470">
        <f t="shared" si="0"/>
        <v>0</v>
      </c>
      <c r="H15" s="471">
        <v>901.04</v>
      </c>
      <c r="I15" s="472">
        <f t="shared" si="1"/>
        <v>1802.08</v>
      </c>
      <c r="J15" s="471">
        <v>0</v>
      </c>
      <c r="K15" s="472">
        <f t="shared" si="2"/>
        <v>0</v>
      </c>
      <c r="O15" s="464">
        <v>2</v>
      </c>
      <c r="AA15" s="437">
        <v>1</v>
      </c>
      <c r="AB15" s="437">
        <v>1</v>
      </c>
      <c r="AC15" s="437">
        <v>1</v>
      </c>
      <c r="AZ15" s="437">
        <v>1</v>
      </c>
      <c r="BA15" s="437">
        <f t="shared" si="3"/>
        <v>0</v>
      </c>
      <c r="BB15" s="437">
        <f t="shared" si="4"/>
        <v>0</v>
      </c>
      <c r="BC15" s="437">
        <f t="shared" si="5"/>
        <v>0</v>
      </c>
      <c r="BD15" s="437">
        <f t="shared" si="6"/>
        <v>0</v>
      </c>
      <c r="BE15" s="437">
        <f t="shared" si="7"/>
        <v>0</v>
      </c>
      <c r="CA15" s="464">
        <v>1</v>
      </c>
      <c r="CB15" s="464">
        <v>1</v>
      </c>
    </row>
    <row r="16" spans="1:80" x14ac:dyDescent="0.2">
      <c r="A16" s="465">
        <v>9</v>
      </c>
      <c r="B16" s="466" t="s">
        <v>561</v>
      </c>
      <c r="C16" s="467" t="s">
        <v>562</v>
      </c>
      <c r="D16" s="468" t="s">
        <v>183</v>
      </c>
      <c r="E16" s="469">
        <v>78</v>
      </c>
      <c r="F16" s="469"/>
      <c r="G16" s="470">
        <f t="shared" si="0"/>
        <v>0</v>
      </c>
      <c r="H16" s="471">
        <v>964.86</v>
      </c>
      <c r="I16" s="472">
        <f t="shared" si="1"/>
        <v>75259.08</v>
      </c>
      <c r="J16" s="471">
        <v>0</v>
      </c>
      <c r="K16" s="472">
        <f t="shared" si="2"/>
        <v>0</v>
      </c>
      <c r="O16" s="464">
        <v>2</v>
      </c>
      <c r="AA16" s="437">
        <v>1</v>
      </c>
      <c r="AB16" s="437">
        <v>1</v>
      </c>
      <c r="AC16" s="437">
        <v>1</v>
      </c>
      <c r="AZ16" s="437">
        <v>1</v>
      </c>
      <c r="BA16" s="437">
        <f t="shared" si="3"/>
        <v>0</v>
      </c>
      <c r="BB16" s="437">
        <f t="shared" si="4"/>
        <v>0</v>
      </c>
      <c r="BC16" s="437">
        <f t="shared" si="5"/>
        <v>0</v>
      </c>
      <c r="BD16" s="437">
        <f t="shared" si="6"/>
        <v>0</v>
      </c>
      <c r="BE16" s="437">
        <f t="shared" si="7"/>
        <v>0</v>
      </c>
      <c r="CA16" s="464">
        <v>1</v>
      </c>
      <c r="CB16" s="464">
        <v>1</v>
      </c>
    </row>
    <row r="17" spans="1:80" x14ac:dyDescent="0.2">
      <c r="A17" s="465">
        <v>10</v>
      </c>
      <c r="B17" s="466" t="s">
        <v>435</v>
      </c>
      <c r="C17" s="467" t="s">
        <v>436</v>
      </c>
      <c r="D17" s="468" t="s">
        <v>183</v>
      </c>
      <c r="E17" s="469">
        <v>120</v>
      </c>
      <c r="F17" s="469"/>
      <c r="G17" s="470">
        <f t="shared" si="0"/>
        <v>0</v>
      </c>
      <c r="H17" s="471">
        <v>934.8</v>
      </c>
      <c r="I17" s="472">
        <f t="shared" si="1"/>
        <v>112176</v>
      </c>
      <c r="J17" s="471">
        <v>0</v>
      </c>
      <c r="K17" s="472">
        <f t="shared" si="2"/>
        <v>0</v>
      </c>
      <c r="O17" s="464">
        <v>2</v>
      </c>
      <c r="AA17" s="437">
        <v>1</v>
      </c>
      <c r="AB17" s="437">
        <v>1</v>
      </c>
      <c r="AC17" s="437">
        <v>1</v>
      </c>
      <c r="AZ17" s="437">
        <v>1</v>
      </c>
      <c r="BA17" s="437">
        <f t="shared" si="3"/>
        <v>0</v>
      </c>
      <c r="BB17" s="437">
        <f t="shared" si="4"/>
        <v>0</v>
      </c>
      <c r="BC17" s="437">
        <f t="shared" si="5"/>
        <v>0</v>
      </c>
      <c r="BD17" s="437">
        <f t="shared" si="6"/>
        <v>0</v>
      </c>
      <c r="BE17" s="437">
        <f t="shared" si="7"/>
        <v>0</v>
      </c>
      <c r="CA17" s="464">
        <v>1</v>
      </c>
      <c r="CB17" s="464">
        <v>1</v>
      </c>
    </row>
    <row r="18" spans="1:80" x14ac:dyDescent="0.2">
      <c r="A18" s="465">
        <v>11</v>
      </c>
      <c r="B18" s="466" t="s">
        <v>563</v>
      </c>
      <c r="C18" s="467" t="s">
        <v>564</v>
      </c>
      <c r="D18" s="468" t="s">
        <v>183</v>
      </c>
      <c r="E18" s="469">
        <v>5</v>
      </c>
      <c r="F18" s="469"/>
      <c r="G18" s="470">
        <f t="shared" si="0"/>
        <v>0</v>
      </c>
      <c r="H18" s="471">
        <v>168.6</v>
      </c>
      <c r="I18" s="472">
        <f t="shared" si="1"/>
        <v>843</v>
      </c>
      <c r="J18" s="471">
        <v>0</v>
      </c>
      <c r="K18" s="472">
        <f t="shared" si="2"/>
        <v>0</v>
      </c>
      <c r="O18" s="464">
        <v>2</v>
      </c>
      <c r="AA18" s="437">
        <v>1</v>
      </c>
      <c r="AB18" s="437">
        <v>1</v>
      </c>
      <c r="AC18" s="437">
        <v>1</v>
      </c>
      <c r="AZ18" s="437">
        <v>1</v>
      </c>
      <c r="BA18" s="437">
        <f t="shared" si="3"/>
        <v>0</v>
      </c>
      <c r="BB18" s="437">
        <f t="shared" si="4"/>
        <v>0</v>
      </c>
      <c r="BC18" s="437">
        <f t="shared" si="5"/>
        <v>0</v>
      </c>
      <c r="BD18" s="437">
        <f t="shared" si="6"/>
        <v>0</v>
      </c>
      <c r="BE18" s="437">
        <f t="shared" si="7"/>
        <v>0</v>
      </c>
      <c r="CA18" s="464">
        <v>1</v>
      </c>
      <c r="CB18" s="464">
        <v>1</v>
      </c>
    </row>
    <row r="19" spans="1:80" x14ac:dyDescent="0.2">
      <c r="A19" s="465">
        <v>12</v>
      </c>
      <c r="B19" s="466" t="s">
        <v>565</v>
      </c>
      <c r="C19" s="467" t="s">
        <v>566</v>
      </c>
      <c r="D19" s="468" t="s">
        <v>183</v>
      </c>
      <c r="E19" s="469">
        <v>2</v>
      </c>
      <c r="F19" s="469"/>
      <c r="G19" s="470">
        <f t="shared" si="0"/>
        <v>0</v>
      </c>
      <c r="H19" s="471">
        <v>365.98</v>
      </c>
      <c r="I19" s="472">
        <f t="shared" si="1"/>
        <v>731.96</v>
      </c>
      <c r="J19" s="471">
        <v>0</v>
      </c>
      <c r="K19" s="472">
        <f t="shared" si="2"/>
        <v>0</v>
      </c>
      <c r="O19" s="464">
        <v>2</v>
      </c>
      <c r="AA19" s="437">
        <v>1</v>
      </c>
      <c r="AB19" s="437">
        <v>1</v>
      </c>
      <c r="AC19" s="437">
        <v>1</v>
      </c>
      <c r="AZ19" s="437">
        <v>1</v>
      </c>
      <c r="BA19" s="437">
        <f t="shared" si="3"/>
        <v>0</v>
      </c>
      <c r="BB19" s="437">
        <f t="shared" si="4"/>
        <v>0</v>
      </c>
      <c r="BC19" s="437">
        <f t="shared" si="5"/>
        <v>0</v>
      </c>
      <c r="BD19" s="437">
        <f t="shared" si="6"/>
        <v>0</v>
      </c>
      <c r="BE19" s="437">
        <f t="shared" si="7"/>
        <v>0</v>
      </c>
      <c r="CA19" s="464">
        <v>1</v>
      </c>
      <c r="CB19" s="464">
        <v>1</v>
      </c>
    </row>
    <row r="20" spans="1:80" ht="22.5" x14ac:dyDescent="0.2">
      <c r="A20" s="465">
        <v>13</v>
      </c>
      <c r="B20" s="466" t="s">
        <v>567</v>
      </c>
      <c r="C20" s="467" t="s">
        <v>568</v>
      </c>
      <c r="D20" s="468" t="s">
        <v>380</v>
      </c>
      <c r="E20" s="469">
        <v>1</v>
      </c>
      <c r="F20" s="469"/>
      <c r="G20" s="470">
        <f t="shared" si="0"/>
        <v>0</v>
      </c>
      <c r="H20" s="471">
        <v>1640</v>
      </c>
      <c r="I20" s="472">
        <f t="shared" si="1"/>
        <v>1640</v>
      </c>
      <c r="J20" s="471">
        <v>0</v>
      </c>
      <c r="K20" s="472">
        <f t="shared" si="2"/>
        <v>0</v>
      </c>
      <c r="O20" s="464">
        <v>2</v>
      </c>
      <c r="AA20" s="437">
        <v>1</v>
      </c>
      <c r="AB20" s="437">
        <v>1</v>
      </c>
      <c r="AC20" s="437">
        <v>1</v>
      </c>
      <c r="AZ20" s="437">
        <v>1</v>
      </c>
      <c r="BA20" s="437">
        <f t="shared" si="3"/>
        <v>0</v>
      </c>
      <c r="BB20" s="437">
        <f t="shared" si="4"/>
        <v>0</v>
      </c>
      <c r="BC20" s="437">
        <f t="shared" si="5"/>
        <v>0</v>
      </c>
      <c r="BD20" s="437">
        <f t="shared" si="6"/>
        <v>0</v>
      </c>
      <c r="BE20" s="437">
        <f t="shared" si="7"/>
        <v>0</v>
      </c>
      <c r="CA20" s="464">
        <v>1</v>
      </c>
      <c r="CB20" s="464">
        <v>1</v>
      </c>
    </row>
    <row r="21" spans="1:80" x14ac:dyDescent="0.2">
      <c r="A21" s="465">
        <v>14</v>
      </c>
      <c r="B21" s="466" t="s">
        <v>414</v>
      </c>
      <c r="C21" s="467" t="s">
        <v>415</v>
      </c>
      <c r="D21" s="468" t="s">
        <v>183</v>
      </c>
      <c r="E21" s="469">
        <v>32</v>
      </c>
      <c r="F21" s="469"/>
      <c r="G21" s="470">
        <f t="shared" si="0"/>
        <v>0</v>
      </c>
      <c r="H21" s="471">
        <v>680</v>
      </c>
      <c r="I21" s="472">
        <f t="shared" si="1"/>
        <v>21760</v>
      </c>
      <c r="J21" s="471">
        <v>0</v>
      </c>
      <c r="K21" s="472">
        <f t="shared" si="2"/>
        <v>0</v>
      </c>
      <c r="O21" s="464">
        <v>2</v>
      </c>
      <c r="AA21" s="437">
        <v>1</v>
      </c>
      <c r="AB21" s="437">
        <v>1</v>
      </c>
      <c r="AC21" s="437">
        <v>1</v>
      </c>
      <c r="AZ21" s="437">
        <v>1</v>
      </c>
      <c r="BA21" s="437">
        <f t="shared" si="3"/>
        <v>0</v>
      </c>
      <c r="BB21" s="437">
        <f t="shared" si="4"/>
        <v>0</v>
      </c>
      <c r="BC21" s="437">
        <f t="shared" si="5"/>
        <v>0</v>
      </c>
      <c r="BD21" s="437">
        <f t="shared" si="6"/>
        <v>0</v>
      </c>
      <c r="BE21" s="437">
        <f t="shared" si="7"/>
        <v>0</v>
      </c>
      <c r="CA21" s="464">
        <v>1</v>
      </c>
      <c r="CB21" s="464">
        <v>1</v>
      </c>
    </row>
    <row r="22" spans="1:80" ht="22.5" x14ac:dyDescent="0.2">
      <c r="A22" s="465">
        <v>15</v>
      </c>
      <c r="B22" s="466" t="s">
        <v>569</v>
      </c>
      <c r="C22" s="467" t="s">
        <v>570</v>
      </c>
      <c r="D22" s="468" t="s">
        <v>166</v>
      </c>
      <c r="E22" s="469">
        <v>3</v>
      </c>
      <c r="F22" s="469"/>
      <c r="G22" s="470">
        <f t="shared" si="0"/>
        <v>0</v>
      </c>
      <c r="H22" s="471">
        <v>106.56</v>
      </c>
      <c r="I22" s="472">
        <f t="shared" si="1"/>
        <v>319.68</v>
      </c>
      <c r="J22" s="471">
        <v>0</v>
      </c>
      <c r="K22" s="472">
        <f t="shared" si="2"/>
        <v>0</v>
      </c>
      <c r="O22" s="464">
        <v>2</v>
      </c>
      <c r="AA22" s="437">
        <v>1</v>
      </c>
      <c r="AB22" s="437">
        <v>1</v>
      </c>
      <c r="AC22" s="437">
        <v>1</v>
      </c>
      <c r="AZ22" s="437">
        <v>1</v>
      </c>
      <c r="BA22" s="437">
        <f t="shared" si="3"/>
        <v>0</v>
      </c>
      <c r="BB22" s="437">
        <f t="shared" si="4"/>
        <v>0</v>
      </c>
      <c r="BC22" s="437">
        <f t="shared" si="5"/>
        <v>0</v>
      </c>
      <c r="BD22" s="437">
        <f t="shared" si="6"/>
        <v>0</v>
      </c>
      <c r="BE22" s="437">
        <f t="shared" si="7"/>
        <v>0</v>
      </c>
      <c r="CA22" s="464">
        <v>1</v>
      </c>
      <c r="CB22" s="464">
        <v>1</v>
      </c>
    </row>
    <row r="23" spans="1:80" x14ac:dyDescent="0.2">
      <c r="A23" s="465">
        <v>16</v>
      </c>
      <c r="B23" s="466" t="s">
        <v>571</v>
      </c>
      <c r="C23" s="467" t="s">
        <v>572</v>
      </c>
      <c r="D23" s="468" t="s">
        <v>183</v>
      </c>
      <c r="E23" s="469">
        <v>26</v>
      </c>
      <c r="F23" s="469"/>
      <c r="G23" s="470">
        <f t="shared" si="0"/>
        <v>0</v>
      </c>
      <c r="H23" s="471">
        <v>3507.14</v>
      </c>
      <c r="I23" s="472">
        <f t="shared" si="1"/>
        <v>91185.64</v>
      </c>
      <c r="J23" s="471">
        <v>0</v>
      </c>
      <c r="K23" s="472">
        <f t="shared" si="2"/>
        <v>0</v>
      </c>
      <c r="O23" s="464">
        <v>2</v>
      </c>
      <c r="AA23" s="437">
        <v>1</v>
      </c>
      <c r="AB23" s="437">
        <v>1</v>
      </c>
      <c r="AC23" s="437">
        <v>1</v>
      </c>
      <c r="AZ23" s="437">
        <v>1</v>
      </c>
      <c r="BA23" s="437">
        <f t="shared" si="3"/>
        <v>0</v>
      </c>
      <c r="BB23" s="437">
        <f t="shared" si="4"/>
        <v>0</v>
      </c>
      <c r="BC23" s="437">
        <f t="shared" si="5"/>
        <v>0</v>
      </c>
      <c r="BD23" s="437">
        <f t="shared" si="6"/>
        <v>0</v>
      </c>
      <c r="BE23" s="437">
        <f t="shared" si="7"/>
        <v>0</v>
      </c>
      <c r="CA23" s="464">
        <v>1</v>
      </c>
      <c r="CB23" s="464">
        <v>1</v>
      </c>
    </row>
    <row r="24" spans="1:80" x14ac:dyDescent="0.2">
      <c r="A24" s="465">
        <v>17</v>
      </c>
      <c r="B24" s="466" t="s">
        <v>573</v>
      </c>
      <c r="C24" s="467" t="s">
        <v>574</v>
      </c>
      <c r="D24" s="468" t="s">
        <v>183</v>
      </c>
      <c r="E24" s="469">
        <v>8</v>
      </c>
      <c r="F24" s="469"/>
      <c r="G24" s="470">
        <f t="shared" si="0"/>
        <v>0</v>
      </c>
      <c r="H24" s="471">
        <v>1079.1199999999999</v>
      </c>
      <c r="I24" s="472">
        <f t="shared" si="1"/>
        <v>8632.9599999999991</v>
      </c>
      <c r="J24" s="471">
        <v>0</v>
      </c>
      <c r="K24" s="472">
        <f t="shared" si="2"/>
        <v>0</v>
      </c>
      <c r="O24" s="464">
        <v>2</v>
      </c>
      <c r="AA24" s="437">
        <v>1</v>
      </c>
      <c r="AB24" s="437">
        <v>1</v>
      </c>
      <c r="AC24" s="437">
        <v>1</v>
      </c>
      <c r="AZ24" s="437">
        <v>1</v>
      </c>
      <c r="BA24" s="437">
        <f t="shared" si="3"/>
        <v>0</v>
      </c>
      <c r="BB24" s="437">
        <f t="shared" si="4"/>
        <v>0</v>
      </c>
      <c r="BC24" s="437">
        <f t="shared" si="5"/>
        <v>0</v>
      </c>
      <c r="BD24" s="437">
        <f t="shared" si="6"/>
        <v>0</v>
      </c>
      <c r="BE24" s="437">
        <f t="shared" si="7"/>
        <v>0</v>
      </c>
      <c r="CA24" s="464">
        <v>1</v>
      </c>
      <c r="CB24" s="464">
        <v>1</v>
      </c>
    </row>
    <row r="25" spans="1:80" x14ac:dyDescent="0.2">
      <c r="A25" s="465">
        <v>18</v>
      </c>
      <c r="B25" s="466" t="s">
        <v>575</v>
      </c>
      <c r="C25" s="467" t="s">
        <v>576</v>
      </c>
      <c r="D25" s="468" t="s">
        <v>183</v>
      </c>
      <c r="E25" s="469">
        <v>2</v>
      </c>
      <c r="F25" s="469"/>
      <c r="G25" s="470">
        <f t="shared" si="0"/>
        <v>0</v>
      </c>
      <c r="H25" s="471">
        <v>256.3</v>
      </c>
      <c r="I25" s="472">
        <f t="shared" si="1"/>
        <v>512.6</v>
      </c>
      <c r="J25" s="471">
        <v>0</v>
      </c>
      <c r="K25" s="472">
        <f t="shared" si="2"/>
        <v>0</v>
      </c>
      <c r="O25" s="464">
        <v>2</v>
      </c>
      <c r="AA25" s="437">
        <v>1</v>
      </c>
      <c r="AB25" s="437">
        <v>1</v>
      </c>
      <c r="AC25" s="437">
        <v>1</v>
      </c>
      <c r="AZ25" s="437">
        <v>1</v>
      </c>
      <c r="BA25" s="437">
        <f t="shared" si="3"/>
        <v>0</v>
      </c>
      <c r="BB25" s="437">
        <f t="shared" si="4"/>
        <v>0</v>
      </c>
      <c r="BC25" s="437">
        <f t="shared" si="5"/>
        <v>0</v>
      </c>
      <c r="BD25" s="437">
        <f t="shared" si="6"/>
        <v>0</v>
      </c>
      <c r="BE25" s="437">
        <f t="shared" si="7"/>
        <v>0</v>
      </c>
      <c r="CA25" s="464">
        <v>1</v>
      </c>
      <c r="CB25" s="464">
        <v>1</v>
      </c>
    </row>
    <row r="26" spans="1:80" x14ac:dyDescent="0.2">
      <c r="A26" s="465">
        <v>19</v>
      </c>
      <c r="B26" s="466" t="s">
        <v>577</v>
      </c>
      <c r="C26" s="467" t="s">
        <v>578</v>
      </c>
      <c r="D26" s="468" t="s">
        <v>183</v>
      </c>
      <c r="E26" s="469">
        <v>1</v>
      </c>
      <c r="F26" s="469"/>
      <c r="G26" s="470">
        <f t="shared" si="0"/>
        <v>0</v>
      </c>
      <c r="H26" s="471">
        <v>428.62</v>
      </c>
      <c r="I26" s="472">
        <f t="shared" si="1"/>
        <v>428.62</v>
      </c>
      <c r="J26" s="471">
        <v>0</v>
      </c>
      <c r="K26" s="472">
        <f t="shared" si="2"/>
        <v>0</v>
      </c>
      <c r="O26" s="464">
        <v>2</v>
      </c>
      <c r="AA26" s="437">
        <v>1</v>
      </c>
      <c r="AB26" s="437">
        <v>1</v>
      </c>
      <c r="AC26" s="437">
        <v>1</v>
      </c>
      <c r="AZ26" s="437">
        <v>1</v>
      </c>
      <c r="BA26" s="437">
        <f t="shared" si="3"/>
        <v>0</v>
      </c>
      <c r="BB26" s="437">
        <f t="shared" si="4"/>
        <v>0</v>
      </c>
      <c r="BC26" s="437">
        <f t="shared" si="5"/>
        <v>0</v>
      </c>
      <c r="BD26" s="437">
        <f t="shared" si="6"/>
        <v>0</v>
      </c>
      <c r="BE26" s="437">
        <f t="shared" si="7"/>
        <v>0</v>
      </c>
      <c r="CA26" s="464">
        <v>1</v>
      </c>
      <c r="CB26" s="464">
        <v>1</v>
      </c>
    </row>
    <row r="27" spans="1:80" x14ac:dyDescent="0.2">
      <c r="A27" s="465">
        <v>20</v>
      </c>
      <c r="B27" s="466" t="s">
        <v>579</v>
      </c>
      <c r="C27" s="467" t="s">
        <v>580</v>
      </c>
      <c r="D27" s="468" t="s">
        <v>183</v>
      </c>
      <c r="E27" s="469">
        <v>11</v>
      </c>
      <c r="F27" s="469"/>
      <c r="G27" s="470">
        <f t="shared" si="0"/>
        <v>0</v>
      </c>
      <c r="H27" s="471">
        <v>547.14</v>
      </c>
      <c r="I27" s="472">
        <f t="shared" si="1"/>
        <v>6018.54</v>
      </c>
      <c r="J27" s="471">
        <v>0</v>
      </c>
      <c r="K27" s="472">
        <f t="shared" si="2"/>
        <v>0</v>
      </c>
      <c r="O27" s="464">
        <v>2</v>
      </c>
      <c r="AA27" s="437">
        <v>1</v>
      </c>
      <c r="AB27" s="437">
        <v>1</v>
      </c>
      <c r="AC27" s="437">
        <v>1</v>
      </c>
      <c r="AZ27" s="437">
        <v>1</v>
      </c>
      <c r="BA27" s="437">
        <f t="shared" si="3"/>
        <v>0</v>
      </c>
      <c r="BB27" s="437">
        <f t="shared" si="4"/>
        <v>0</v>
      </c>
      <c r="BC27" s="437">
        <f t="shared" si="5"/>
        <v>0</v>
      </c>
      <c r="BD27" s="437">
        <f t="shared" si="6"/>
        <v>0</v>
      </c>
      <c r="BE27" s="437">
        <f t="shared" si="7"/>
        <v>0</v>
      </c>
      <c r="CA27" s="464">
        <v>1</v>
      </c>
      <c r="CB27" s="464">
        <v>1</v>
      </c>
    </row>
    <row r="28" spans="1:80" x14ac:dyDescent="0.2">
      <c r="A28" s="465">
        <v>21</v>
      </c>
      <c r="B28" s="466" t="s">
        <v>581</v>
      </c>
      <c r="C28" s="467" t="s">
        <v>582</v>
      </c>
      <c r="D28" s="468" t="s">
        <v>183</v>
      </c>
      <c r="E28" s="469">
        <v>5</v>
      </c>
      <c r="F28" s="469"/>
      <c r="G28" s="470">
        <f t="shared" si="0"/>
        <v>0</v>
      </c>
      <c r="H28" s="471">
        <v>284.39999999999998</v>
      </c>
      <c r="I28" s="472">
        <f t="shared" si="1"/>
        <v>1422</v>
      </c>
      <c r="J28" s="471">
        <v>0</v>
      </c>
      <c r="K28" s="472">
        <f t="shared" si="2"/>
        <v>0</v>
      </c>
      <c r="O28" s="464">
        <v>2</v>
      </c>
      <c r="AA28" s="437">
        <v>1</v>
      </c>
      <c r="AB28" s="437">
        <v>1</v>
      </c>
      <c r="AC28" s="437">
        <v>1</v>
      </c>
      <c r="AZ28" s="437">
        <v>1</v>
      </c>
      <c r="BA28" s="437">
        <f t="shared" si="3"/>
        <v>0</v>
      </c>
      <c r="BB28" s="437">
        <f t="shared" si="4"/>
        <v>0</v>
      </c>
      <c r="BC28" s="437">
        <f t="shared" si="5"/>
        <v>0</v>
      </c>
      <c r="BD28" s="437">
        <f t="shared" si="6"/>
        <v>0</v>
      </c>
      <c r="BE28" s="437">
        <f t="shared" si="7"/>
        <v>0</v>
      </c>
      <c r="CA28" s="464">
        <v>1</v>
      </c>
      <c r="CB28" s="464">
        <v>1</v>
      </c>
    </row>
    <row r="29" spans="1:80" x14ac:dyDescent="0.2">
      <c r="A29" s="465">
        <v>22</v>
      </c>
      <c r="B29" s="466" t="s">
        <v>583</v>
      </c>
      <c r="C29" s="467" t="s">
        <v>584</v>
      </c>
      <c r="D29" s="468" t="s">
        <v>183</v>
      </c>
      <c r="E29" s="469">
        <v>12</v>
      </c>
      <c r="F29" s="469"/>
      <c r="G29" s="470">
        <f t="shared" si="0"/>
        <v>0</v>
      </c>
      <c r="H29" s="471">
        <v>682.56</v>
      </c>
      <c r="I29" s="472">
        <f t="shared" si="1"/>
        <v>8190.7199999999993</v>
      </c>
      <c r="J29" s="471">
        <v>0</v>
      </c>
      <c r="K29" s="472">
        <f t="shared" si="2"/>
        <v>0</v>
      </c>
      <c r="O29" s="464">
        <v>2</v>
      </c>
      <c r="AA29" s="437">
        <v>1</v>
      </c>
      <c r="AB29" s="437">
        <v>1</v>
      </c>
      <c r="AC29" s="437">
        <v>1</v>
      </c>
      <c r="AZ29" s="437">
        <v>1</v>
      </c>
      <c r="BA29" s="437">
        <f t="shared" si="3"/>
        <v>0</v>
      </c>
      <c r="BB29" s="437">
        <f t="shared" si="4"/>
        <v>0</v>
      </c>
      <c r="BC29" s="437">
        <f t="shared" si="5"/>
        <v>0</v>
      </c>
      <c r="BD29" s="437">
        <f t="shared" si="6"/>
        <v>0</v>
      </c>
      <c r="BE29" s="437">
        <f t="shared" si="7"/>
        <v>0</v>
      </c>
      <c r="CA29" s="464">
        <v>1</v>
      </c>
      <c r="CB29" s="464">
        <v>1</v>
      </c>
    </row>
    <row r="30" spans="1:80" x14ac:dyDescent="0.2">
      <c r="A30" s="465">
        <v>23</v>
      </c>
      <c r="B30" s="466" t="s">
        <v>585</v>
      </c>
      <c r="C30" s="467" t="s">
        <v>586</v>
      </c>
      <c r="D30" s="468" t="s">
        <v>183</v>
      </c>
      <c r="E30" s="469">
        <v>2</v>
      </c>
      <c r="F30" s="469"/>
      <c r="G30" s="470">
        <f t="shared" si="0"/>
        <v>0</v>
      </c>
      <c r="H30" s="471">
        <v>197.62</v>
      </c>
      <c r="I30" s="472">
        <f t="shared" si="1"/>
        <v>395.24</v>
      </c>
      <c r="J30" s="471">
        <v>0</v>
      </c>
      <c r="K30" s="472">
        <f t="shared" si="2"/>
        <v>0</v>
      </c>
      <c r="O30" s="464">
        <v>2</v>
      </c>
      <c r="AA30" s="437">
        <v>1</v>
      </c>
      <c r="AB30" s="437">
        <v>1</v>
      </c>
      <c r="AC30" s="437">
        <v>1</v>
      </c>
      <c r="AZ30" s="437">
        <v>1</v>
      </c>
      <c r="BA30" s="437">
        <f t="shared" si="3"/>
        <v>0</v>
      </c>
      <c r="BB30" s="437">
        <f t="shared" si="4"/>
        <v>0</v>
      </c>
      <c r="BC30" s="437">
        <f t="shared" si="5"/>
        <v>0</v>
      </c>
      <c r="BD30" s="437">
        <f t="shared" si="6"/>
        <v>0</v>
      </c>
      <c r="BE30" s="437">
        <f t="shared" si="7"/>
        <v>0</v>
      </c>
      <c r="CA30" s="464">
        <v>1</v>
      </c>
      <c r="CB30" s="464">
        <v>1</v>
      </c>
    </row>
    <row r="31" spans="1:80" x14ac:dyDescent="0.2">
      <c r="A31" s="465">
        <v>24</v>
      </c>
      <c r="B31" s="466" t="s">
        <v>587</v>
      </c>
      <c r="C31" s="467" t="s">
        <v>588</v>
      </c>
      <c r="D31" s="468" t="s">
        <v>183</v>
      </c>
      <c r="E31" s="469">
        <v>4</v>
      </c>
      <c r="F31" s="469"/>
      <c r="G31" s="470">
        <f t="shared" si="0"/>
        <v>0</v>
      </c>
      <c r="H31" s="471">
        <v>255.84</v>
      </c>
      <c r="I31" s="472">
        <f t="shared" si="1"/>
        <v>1023.36</v>
      </c>
      <c r="J31" s="471">
        <v>0</v>
      </c>
      <c r="K31" s="472">
        <f t="shared" si="2"/>
        <v>0</v>
      </c>
      <c r="O31" s="464">
        <v>2</v>
      </c>
      <c r="AA31" s="437">
        <v>1</v>
      </c>
      <c r="AB31" s="437">
        <v>1</v>
      </c>
      <c r="AC31" s="437">
        <v>1</v>
      </c>
      <c r="AZ31" s="437">
        <v>1</v>
      </c>
      <c r="BA31" s="437">
        <f t="shared" si="3"/>
        <v>0</v>
      </c>
      <c r="BB31" s="437">
        <f t="shared" si="4"/>
        <v>0</v>
      </c>
      <c r="BC31" s="437">
        <f t="shared" si="5"/>
        <v>0</v>
      </c>
      <c r="BD31" s="437">
        <f t="shared" si="6"/>
        <v>0</v>
      </c>
      <c r="BE31" s="437">
        <f t="shared" si="7"/>
        <v>0</v>
      </c>
      <c r="CA31" s="464">
        <v>1</v>
      </c>
      <c r="CB31" s="464">
        <v>1</v>
      </c>
    </row>
    <row r="32" spans="1:80" x14ac:dyDescent="0.2">
      <c r="A32" s="465">
        <v>25</v>
      </c>
      <c r="B32" s="466" t="s">
        <v>589</v>
      </c>
      <c r="C32" s="467" t="s">
        <v>590</v>
      </c>
      <c r="D32" s="468" t="s">
        <v>183</v>
      </c>
      <c r="E32" s="469">
        <v>2</v>
      </c>
      <c r="F32" s="469"/>
      <c r="G32" s="470">
        <f t="shared" si="0"/>
        <v>0</v>
      </c>
      <c r="H32" s="471">
        <v>404.36</v>
      </c>
      <c r="I32" s="472">
        <f t="shared" si="1"/>
        <v>808.72</v>
      </c>
      <c r="J32" s="471">
        <v>0</v>
      </c>
      <c r="K32" s="472">
        <f t="shared" si="2"/>
        <v>0</v>
      </c>
      <c r="O32" s="464">
        <v>2</v>
      </c>
      <c r="AA32" s="437">
        <v>1</v>
      </c>
      <c r="AB32" s="437">
        <v>1</v>
      </c>
      <c r="AC32" s="437">
        <v>1</v>
      </c>
      <c r="AZ32" s="437">
        <v>1</v>
      </c>
      <c r="BA32" s="437">
        <f t="shared" si="3"/>
        <v>0</v>
      </c>
      <c r="BB32" s="437">
        <f t="shared" si="4"/>
        <v>0</v>
      </c>
      <c r="BC32" s="437">
        <f t="shared" si="5"/>
        <v>0</v>
      </c>
      <c r="BD32" s="437">
        <f t="shared" si="6"/>
        <v>0</v>
      </c>
      <c r="BE32" s="437">
        <f t="shared" si="7"/>
        <v>0</v>
      </c>
      <c r="CA32" s="464">
        <v>1</v>
      </c>
      <c r="CB32" s="464">
        <v>1</v>
      </c>
    </row>
    <row r="33" spans="1:80" x14ac:dyDescent="0.2">
      <c r="A33" s="465">
        <v>26</v>
      </c>
      <c r="B33" s="466" t="s">
        <v>591</v>
      </c>
      <c r="C33" s="467" t="s">
        <v>592</v>
      </c>
      <c r="D33" s="468" t="s">
        <v>183</v>
      </c>
      <c r="E33" s="469">
        <v>87</v>
      </c>
      <c r="F33" s="469"/>
      <c r="G33" s="470">
        <f t="shared" si="0"/>
        <v>0</v>
      </c>
      <c r="H33" s="471">
        <v>7628.16</v>
      </c>
      <c r="I33" s="472">
        <f t="shared" si="1"/>
        <v>663649.92000000004</v>
      </c>
      <c r="J33" s="471">
        <v>0</v>
      </c>
      <c r="K33" s="472">
        <f t="shared" si="2"/>
        <v>0</v>
      </c>
      <c r="O33" s="464">
        <v>2</v>
      </c>
      <c r="AA33" s="437">
        <v>1</v>
      </c>
      <c r="AB33" s="437">
        <v>1</v>
      </c>
      <c r="AC33" s="437">
        <v>1</v>
      </c>
      <c r="AZ33" s="437">
        <v>1</v>
      </c>
      <c r="BA33" s="437">
        <f t="shared" si="3"/>
        <v>0</v>
      </c>
      <c r="BB33" s="437">
        <f t="shared" si="4"/>
        <v>0</v>
      </c>
      <c r="BC33" s="437">
        <f t="shared" si="5"/>
        <v>0</v>
      </c>
      <c r="BD33" s="437">
        <f t="shared" si="6"/>
        <v>0</v>
      </c>
      <c r="BE33" s="437">
        <f t="shared" si="7"/>
        <v>0</v>
      </c>
      <c r="CA33" s="464">
        <v>1</v>
      </c>
      <c r="CB33" s="464">
        <v>1</v>
      </c>
    </row>
    <row r="34" spans="1:80" x14ac:dyDescent="0.2">
      <c r="A34" s="465">
        <v>27</v>
      </c>
      <c r="B34" s="466" t="s">
        <v>593</v>
      </c>
      <c r="C34" s="467" t="s">
        <v>594</v>
      </c>
      <c r="D34" s="468" t="s">
        <v>183</v>
      </c>
      <c r="E34" s="469">
        <v>3</v>
      </c>
      <c r="F34" s="469"/>
      <c r="G34" s="470">
        <f t="shared" si="0"/>
        <v>0</v>
      </c>
      <c r="H34" s="471">
        <v>469.23</v>
      </c>
      <c r="I34" s="472">
        <f t="shared" si="1"/>
        <v>1407.69</v>
      </c>
      <c r="J34" s="471">
        <v>0</v>
      </c>
      <c r="K34" s="472">
        <f t="shared" si="2"/>
        <v>0</v>
      </c>
      <c r="O34" s="464">
        <v>2</v>
      </c>
      <c r="AA34" s="437">
        <v>1</v>
      </c>
      <c r="AB34" s="437">
        <v>1</v>
      </c>
      <c r="AC34" s="437">
        <v>1</v>
      </c>
      <c r="AZ34" s="437">
        <v>1</v>
      </c>
      <c r="BA34" s="437">
        <f t="shared" si="3"/>
        <v>0</v>
      </c>
      <c r="BB34" s="437">
        <f t="shared" si="4"/>
        <v>0</v>
      </c>
      <c r="BC34" s="437">
        <f t="shared" si="5"/>
        <v>0</v>
      </c>
      <c r="BD34" s="437">
        <f t="shared" si="6"/>
        <v>0</v>
      </c>
      <c r="BE34" s="437">
        <f t="shared" si="7"/>
        <v>0</v>
      </c>
      <c r="CA34" s="464">
        <v>1</v>
      </c>
      <c r="CB34" s="464">
        <v>1</v>
      </c>
    </row>
    <row r="35" spans="1:80" x14ac:dyDescent="0.2">
      <c r="A35" s="465">
        <v>28</v>
      </c>
      <c r="B35" s="466" t="s">
        <v>595</v>
      </c>
      <c r="C35" s="467" t="s">
        <v>596</v>
      </c>
      <c r="D35" s="468" t="s">
        <v>183</v>
      </c>
      <c r="E35" s="469">
        <v>2</v>
      </c>
      <c r="F35" s="469"/>
      <c r="G35" s="470">
        <f t="shared" si="0"/>
        <v>0</v>
      </c>
      <c r="H35" s="471">
        <v>277.2</v>
      </c>
      <c r="I35" s="472">
        <f t="shared" si="1"/>
        <v>554.4</v>
      </c>
      <c r="J35" s="471">
        <v>0</v>
      </c>
      <c r="K35" s="472">
        <f t="shared" si="2"/>
        <v>0</v>
      </c>
      <c r="O35" s="464">
        <v>2</v>
      </c>
      <c r="AA35" s="437">
        <v>1</v>
      </c>
      <c r="AB35" s="437">
        <v>1</v>
      </c>
      <c r="AC35" s="437">
        <v>1</v>
      </c>
      <c r="AZ35" s="437">
        <v>1</v>
      </c>
      <c r="BA35" s="437">
        <f t="shared" si="3"/>
        <v>0</v>
      </c>
      <c r="BB35" s="437">
        <f t="shared" si="4"/>
        <v>0</v>
      </c>
      <c r="BC35" s="437">
        <f t="shared" si="5"/>
        <v>0</v>
      </c>
      <c r="BD35" s="437">
        <f t="shared" si="6"/>
        <v>0</v>
      </c>
      <c r="BE35" s="437">
        <f t="shared" si="7"/>
        <v>0</v>
      </c>
      <c r="CA35" s="464">
        <v>1</v>
      </c>
      <c r="CB35" s="464">
        <v>1</v>
      </c>
    </row>
    <row r="36" spans="1:80" x14ac:dyDescent="0.2">
      <c r="A36" s="465">
        <v>29</v>
      </c>
      <c r="B36" s="466" t="s">
        <v>396</v>
      </c>
      <c r="C36" s="467" t="s">
        <v>397</v>
      </c>
      <c r="D36" s="468" t="s">
        <v>183</v>
      </c>
      <c r="E36" s="469">
        <v>103</v>
      </c>
      <c r="F36" s="469"/>
      <c r="G36" s="470">
        <f t="shared" si="0"/>
        <v>0</v>
      </c>
      <c r="H36" s="471">
        <v>3149.74</v>
      </c>
      <c r="I36" s="472">
        <f t="shared" si="1"/>
        <v>324423.21999999997</v>
      </c>
      <c r="J36" s="471">
        <v>0</v>
      </c>
      <c r="K36" s="472">
        <f t="shared" si="2"/>
        <v>0</v>
      </c>
      <c r="O36" s="464">
        <v>2</v>
      </c>
      <c r="AA36" s="437">
        <v>1</v>
      </c>
      <c r="AB36" s="437">
        <v>1</v>
      </c>
      <c r="AC36" s="437">
        <v>1</v>
      </c>
      <c r="AZ36" s="437">
        <v>1</v>
      </c>
      <c r="BA36" s="437">
        <f t="shared" si="3"/>
        <v>0</v>
      </c>
      <c r="BB36" s="437">
        <f t="shared" si="4"/>
        <v>0</v>
      </c>
      <c r="BC36" s="437">
        <f t="shared" si="5"/>
        <v>0</v>
      </c>
      <c r="BD36" s="437">
        <f t="shared" si="6"/>
        <v>0</v>
      </c>
      <c r="BE36" s="437">
        <f t="shared" si="7"/>
        <v>0</v>
      </c>
      <c r="CA36" s="464">
        <v>1</v>
      </c>
      <c r="CB36" s="464">
        <v>1</v>
      </c>
    </row>
    <row r="37" spans="1:80" x14ac:dyDescent="0.2">
      <c r="A37" s="465">
        <v>30</v>
      </c>
      <c r="B37" s="466" t="s">
        <v>398</v>
      </c>
      <c r="C37" s="467" t="s">
        <v>399</v>
      </c>
      <c r="D37" s="468" t="s">
        <v>183</v>
      </c>
      <c r="E37" s="469">
        <v>25</v>
      </c>
      <c r="F37" s="469"/>
      <c r="G37" s="470">
        <f t="shared" si="0"/>
        <v>0</v>
      </c>
      <c r="H37" s="471">
        <v>3289.25</v>
      </c>
      <c r="I37" s="472">
        <f t="shared" si="1"/>
        <v>82231.25</v>
      </c>
      <c r="J37" s="471">
        <v>0</v>
      </c>
      <c r="K37" s="472">
        <f t="shared" si="2"/>
        <v>0</v>
      </c>
      <c r="O37" s="464">
        <v>2</v>
      </c>
      <c r="AA37" s="437">
        <v>1</v>
      </c>
      <c r="AB37" s="437">
        <v>1</v>
      </c>
      <c r="AC37" s="437">
        <v>1</v>
      </c>
      <c r="AZ37" s="437">
        <v>1</v>
      </c>
      <c r="BA37" s="437">
        <f t="shared" si="3"/>
        <v>0</v>
      </c>
      <c r="BB37" s="437">
        <f t="shared" si="4"/>
        <v>0</v>
      </c>
      <c r="BC37" s="437">
        <f t="shared" si="5"/>
        <v>0</v>
      </c>
      <c r="BD37" s="437">
        <f t="shared" si="6"/>
        <v>0</v>
      </c>
      <c r="BE37" s="437">
        <f t="shared" si="7"/>
        <v>0</v>
      </c>
      <c r="CA37" s="464">
        <v>1</v>
      </c>
      <c r="CB37" s="464">
        <v>1</v>
      </c>
    </row>
    <row r="38" spans="1:80" x14ac:dyDescent="0.2">
      <c r="A38" s="465">
        <v>31</v>
      </c>
      <c r="B38" s="466" t="s">
        <v>400</v>
      </c>
      <c r="C38" s="467" t="s">
        <v>401</v>
      </c>
      <c r="D38" s="468" t="s">
        <v>183</v>
      </c>
      <c r="E38" s="469">
        <v>31</v>
      </c>
      <c r="F38" s="469"/>
      <c r="G38" s="470">
        <f t="shared" si="0"/>
        <v>0</v>
      </c>
      <c r="H38" s="471">
        <v>240.56</v>
      </c>
      <c r="I38" s="472">
        <f t="shared" si="1"/>
        <v>7457.36</v>
      </c>
      <c r="J38" s="471">
        <v>0</v>
      </c>
      <c r="K38" s="472">
        <f t="shared" si="2"/>
        <v>0</v>
      </c>
      <c r="O38" s="464">
        <v>2</v>
      </c>
      <c r="AA38" s="437">
        <v>1</v>
      </c>
      <c r="AB38" s="437">
        <v>1</v>
      </c>
      <c r="AC38" s="437">
        <v>1</v>
      </c>
      <c r="AZ38" s="437">
        <v>1</v>
      </c>
      <c r="BA38" s="437">
        <f t="shared" si="3"/>
        <v>0</v>
      </c>
      <c r="BB38" s="437">
        <f t="shared" si="4"/>
        <v>0</v>
      </c>
      <c r="BC38" s="437">
        <f t="shared" si="5"/>
        <v>0</v>
      </c>
      <c r="BD38" s="437">
        <f t="shared" si="6"/>
        <v>0</v>
      </c>
      <c r="BE38" s="437">
        <f t="shared" si="7"/>
        <v>0</v>
      </c>
      <c r="CA38" s="464">
        <v>1</v>
      </c>
      <c r="CB38" s="464">
        <v>1</v>
      </c>
    </row>
    <row r="39" spans="1:80" x14ac:dyDescent="0.2">
      <c r="A39" s="465">
        <v>32</v>
      </c>
      <c r="B39" s="466" t="s">
        <v>402</v>
      </c>
      <c r="C39" s="467" t="s">
        <v>403</v>
      </c>
      <c r="D39" s="468" t="s">
        <v>183</v>
      </c>
      <c r="E39" s="469">
        <v>128</v>
      </c>
      <c r="F39" s="469"/>
      <c r="G39" s="470">
        <f t="shared" si="0"/>
        <v>0</v>
      </c>
      <c r="H39" s="471">
        <v>5269.76</v>
      </c>
      <c r="I39" s="472">
        <f t="shared" si="1"/>
        <v>674529.28000000003</v>
      </c>
      <c r="J39" s="471">
        <v>0</v>
      </c>
      <c r="K39" s="472">
        <f t="shared" si="2"/>
        <v>0</v>
      </c>
      <c r="O39" s="464">
        <v>2</v>
      </c>
      <c r="AA39" s="437">
        <v>1</v>
      </c>
      <c r="AB39" s="437">
        <v>1</v>
      </c>
      <c r="AC39" s="437">
        <v>1</v>
      </c>
      <c r="AZ39" s="437">
        <v>1</v>
      </c>
      <c r="BA39" s="437">
        <f t="shared" si="3"/>
        <v>0</v>
      </c>
      <c r="BB39" s="437">
        <f t="shared" si="4"/>
        <v>0</v>
      </c>
      <c r="BC39" s="437">
        <f t="shared" si="5"/>
        <v>0</v>
      </c>
      <c r="BD39" s="437">
        <f t="shared" si="6"/>
        <v>0</v>
      </c>
      <c r="BE39" s="437">
        <f t="shared" si="7"/>
        <v>0</v>
      </c>
      <c r="CA39" s="464">
        <v>1</v>
      </c>
      <c r="CB39" s="464">
        <v>1</v>
      </c>
    </row>
    <row r="40" spans="1:80" x14ac:dyDescent="0.2">
      <c r="A40" s="465">
        <v>33</v>
      </c>
      <c r="B40" s="466" t="s">
        <v>597</v>
      </c>
      <c r="C40" s="467" t="s">
        <v>598</v>
      </c>
      <c r="D40" s="468" t="s">
        <v>183</v>
      </c>
      <c r="E40" s="469">
        <v>6</v>
      </c>
      <c r="F40" s="469"/>
      <c r="G40" s="470">
        <f t="shared" ref="G40:G71" si="8">E40*F40</f>
        <v>0</v>
      </c>
      <c r="H40" s="471">
        <v>811.02</v>
      </c>
      <c r="I40" s="472">
        <f t="shared" ref="I40:I71" si="9">E40*H40</f>
        <v>4866.12</v>
      </c>
      <c r="J40" s="471">
        <v>0</v>
      </c>
      <c r="K40" s="472">
        <f t="shared" ref="K40:K71" si="10">E40*J40</f>
        <v>0</v>
      </c>
      <c r="O40" s="464">
        <v>2</v>
      </c>
      <c r="AA40" s="437">
        <v>1</v>
      </c>
      <c r="AB40" s="437">
        <v>1</v>
      </c>
      <c r="AC40" s="437">
        <v>1</v>
      </c>
      <c r="AZ40" s="437">
        <v>1</v>
      </c>
      <c r="BA40" s="437">
        <f t="shared" ref="BA40:BA71" si="11">IF(AZ40=1,G40,0)</f>
        <v>0</v>
      </c>
      <c r="BB40" s="437">
        <f t="shared" ref="BB40:BB72" si="12">IF(AZ40=2,G40,0)</f>
        <v>0</v>
      </c>
      <c r="BC40" s="437">
        <f t="shared" ref="BC40:BC72" si="13">IF(AZ40=3,G40,0)</f>
        <v>0</v>
      </c>
      <c r="BD40" s="437">
        <f t="shared" ref="BD40:BD72" si="14">IF(AZ40=4,G40,0)</f>
        <v>0</v>
      </c>
      <c r="BE40" s="437">
        <f t="shared" ref="BE40:BE72" si="15">IF(AZ40=5,G40,0)</f>
        <v>0</v>
      </c>
      <c r="CA40" s="464">
        <v>1</v>
      </c>
      <c r="CB40" s="464">
        <v>1</v>
      </c>
    </row>
    <row r="41" spans="1:80" x14ac:dyDescent="0.2">
      <c r="A41" s="465">
        <v>34</v>
      </c>
      <c r="B41" s="466" t="s">
        <v>599</v>
      </c>
      <c r="C41" s="467" t="s">
        <v>600</v>
      </c>
      <c r="D41" s="468" t="s">
        <v>183</v>
      </c>
      <c r="E41" s="469">
        <v>6</v>
      </c>
      <c r="F41" s="469"/>
      <c r="G41" s="470">
        <f t="shared" si="8"/>
        <v>0</v>
      </c>
      <c r="H41" s="471">
        <v>508.02</v>
      </c>
      <c r="I41" s="472">
        <f t="shared" si="9"/>
        <v>3048.12</v>
      </c>
      <c r="J41" s="471">
        <v>0</v>
      </c>
      <c r="K41" s="472">
        <f t="shared" si="10"/>
        <v>0</v>
      </c>
      <c r="O41" s="464">
        <v>2</v>
      </c>
      <c r="AA41" s="437">
        <v>1</v>
      </c>
      <c r="AB41" s="437">
        <v>1</v>
      </c>
      <c r="AC41" s="437">
        <v>1</v>
      </c>
      <c r="AZ41" s="437">
        <v>1</v>
      </c>
      <c r="BA41" s="437">
        <f t="shared" si="11"/>
        <v>0</v>
      </c>
      <c r="BB41" s="437">
        <f t="shared" si="12"/>
        <v>0</v>
      </c>
      <c r="BC41" s="437">
        <f t="shared" si="13"/>
        <v>0</v>
      </c>
      <c r="BD41" s="437">
        <f t="shared" si="14"/>
        <v>0</v>
      </c>
      <c r="BE41" s="437">
        <f t="shared" si="15"/>
        <v>0</v>
      </c>
      <c r="CA41" s="464">
        <v>1</v>
      </c>
      <c r="CB41" s="464">
        <v>1</v>
      </c>
    </row>
    <row r="42" spans="1:80" x14ac:dyDescent="0.2">
      <c r="A42" s="465">
        <v>35</v>
      </c>
      <c r="B42" s="466" t="s">
        <v>601</v>
      </c>
      <c r="C42" s="467" t="s">
        <v>602</v>
      </c>
      <c r="D42" s="468" t="s">
        <v>183</v>
      </c>
      <c r="E42" s="469">
        <v>2</v>
      </c>
      <c r="F42" s="469"/>
      <c r="G42" s="470">
        <f t="shared" si="8"/>
        <v>0</v>
      </c>
      <c r="H42" s="471">
        <v>328.08</v>
      </c>
      <c r="I42" s="472">
        <f t="shared" si="9"/>
        <v>656.16</v>
      </c>
      <c r="J42" s="471">
        <v>0</v>
      </c>
      <c r="K42" s="472">
        <f t="shared" si="10"/>
        <v>0</v>
      </c>
      <c r="O42" s="464">
        <v>2</v>
      </c>
      <c r="AA42" s="437">
        <v>1</v>
      </c>
      <c r="AB42" s="437">
        <v>1</v>
      </c>
      <c r="AC42" s="437">
        <v>1</v>
      </c>
      <c r="AZ42" s="437">
        <v>1</v>
      </c>
      <c r="BA42" s="437">
        <f t="shared" si="11"/>
        <v>0</v>
      </c>
      <c r="BB42" s="437">
        <f t="shared" si="12"/>
        <v>0</v>
      </c>
      <c r="BC42" s="437">
        <f t="shared" si="13"/>
        <v>0</v>
      </c>
      <c r="BD42" s="437">
        <f t="shared" si="14"/>
        <v>0</v>
      </c>
      <c r="BE42" s="437">
        <f t="shared" si="15"/>
        <v>0</v>
      </c>
      <c r="CA42" s="464">
        <v>1</v>
      </c>
      <c r="CB42" s="464">
        <v>1</v>
      </c>
    </row>
    <row r="43" spans="1:80" x14ac:dyDescent="0.2">
      <c r="A43" s="465">
        <v>36</v>
      </c>
      <c r="B43" s="466" t="s">
        <v>404</v>
      </c>
      <c r="C43" s="467" t="s">
        <v>405</v>
      </c>
      <c r="D43" s="468" t="s">
        <v>183</v>
      </c>
      <c r="E43" s="469">
        <v>2</v>
      </c>
      <c r="F43" s="469"/>
      <c r="G43" s="470">
        <f t="shared" si="8"/>
        <v>0</v>
      </c>
      <c r="H43" s="471">
        <v>310.54000000000002</v>
      </c>
      <c r="I43" s="472">
        <f t="shared" si="9"/>
        <v>621.08000000000004</v>
      </c>
      <c r="J43" s="471">
        <v>0</v>
      </c>
      <c r="K43" s="472">
        <f t="shared" si="10"/>
        <v>0</v>
      </c>
      <c r="O43" s="464">
        <v>2</v>
      </c>
      <c r="AA43" s="437">
        <v>1</v>
      </c>
      <c r="AB43" s="437">
        <v>1</v>
      </c>
      <c r="AC43" s="437">
        <v>1</v>
      </c>
      <c r="AZ43" s="437">
        <v>1</v>
      </c>
      <c r="BA43" s="437">
        <f t="shared" si="11"/>
        <v>0</v>
      </c>
      <c r="BB43" s="437">
        <f t="shared" si="12"/>
        <v>0</v>
      </c>
      <c r="BC43" s="437">
        <f t="shared" si="13"/>
        <v>0</v>
      </c>
      <c r="BD43" s="437">
        <f t="shared" si="14"/>
        <v>0</v>
      </c>
      <c r="BE43" s="437">
        <f t="shared" si="15"/>
        <v>0</v>
      </c>
      <c r="CA43" s="464">
        <v>1</v>
      </c>
      <c r="CB43" s="464">
        <v>1</v>
      </c>
    </row>
    <row r="44" spans="1:80" x14ac:dyDescent="0.2">
      <c r="A44" s="465">
        <v>37</v>
      </c>
      <c r="B44" s="466" t="s">
        <v>603</v>
      </c>
      <c r="C44" s="467" t="s">
        <v>604</v>
      </c>
      <c r="D44" s="468" t="s">
        <v>183</v>
      </c>
      <c r="E44" s="469">
        <v>2</v>
      </c>
      <c r="F44" s="469"/>
      <c r="G44" s="470">
        <f t="shared" si="8"/>
        <v>0</v>
      </c>
      <c r="H44" s="471">
        <v>75.540000000000006</v>
      </c>
      <c r="I44" s="472">
        <f t="shared" si="9"/>
        <v>151.08000000000001</v>
      </c>
      <c r="J44" s="471">
        <v>0</v>
      </c>
      <c r="K44" s="472">
        <f t="shared" si="10"/>
        <v>0</v>
      </c>
      <c r="O44" s="464">
        <v>2</v>
      </c>
      <c r="AA44" s="437">
        <v>1</v>
      </c>
      <c r="AB44" s="437">
        <v>1</v>
      </c>
      <c r="AC44" s="437">
        <v>1</v>
      </c>
      <c r="AZ44" s="437">
        <v>1</v>
      </c>
      <c r="BA44" s="437">
        <f t="shared" si="11"/>
        <v>0</v>
      </c>
      <c r="BB44" s="437">
        <f t="shared" si="12"/>
        <v>0</v>
      </c>
      <c r="BC44" s="437">
        <f t="shared" si="13"/>
        <v>0</v>
      </c>
      <c r="BD44" s="437">
        <f t="shared" si="14"/>
        <v>0</v>
      </c>
      <c r="BE44" s="437">
        <f t="shared" si="15"/>
        <v>0</v>
      </c>
      <c r="CA44" s="464">
        <v>1</v>
      </c>
      <c r="CB44" s="464">
        <v>1</v>
      </c>
    </row>
    <row r="45" spans="1:80" x14ac:dyDescent="0.2">
      <c r="A45" s="465">
        <v>38</v>
      </c>
      <c r="B45" s="466" t="s">
        <v>605</v>
      </c>
      <c r="C45" s="467" t="s">
        <v>606</v>
      </c>
      <c r="D45" s="468" t="s">
        <v>183</v>
      </c>
      <c r="E45" s="469">
        <v>1</v>
      </c>
      <c r="F45" s="469"/>
      <c r="G45" s="470">
        <f t="shared" si="8"/>
        <v>0</v>
      </c>
      <c r="H45" s="471">
        <v>282.69</v>
      </c>
      <c r="I45" s="472">
        <f t="shared" si="9"/>
        <v>282.69</v>
      </c>
      <c r="J45" s="471">
        <v>0</v>
      </c>
      <c r="K45" s="472">
        <f t="shared" si="10"/>
        <v>0</v>
      </c>
      <c r="O45" s="464">
        <v>2</v>
      </c>
      <c r="AA45" s="437">
        <v>1</v>
      </c>
      <c r="AB45" s="437">
        <v>1</v>
      </c>
      <c r="AC45" s="437">
        <v>1</v>
      </c>
      <c r="AZ45" s="437">
        <v>1</v>
      </c>
      <c r="BA45" s="437">
        <f t="shared" si="11"/>
        <v>0</v>
      </c>
      <c r="BB45" s="437">
        <f t="shared" si="12"/>
        <v>0</v>
      </c>
      <c r="BC45" s="437">
        <f t="shared" si="13"/>
        <v>0</v>
      </c>
      <c r="BD45" s="437">
        <f t="shared" si="14"/>
        <v>0</v>
      </c>
      <c r="BE45" s="437">
        <f t="shared" si="15"/>
        <v>0</v>
      </c>
      <c r="CA45" s="464">
        <v>1</v>
      </c>
      <c r="CB45" s="464">
        <v>1</v>
      </c>
    </row>
    <row r="46" spans="1:80" x14ac:dyDescent="0.2">
      <c r="A46" s="465">
        <v>39</v>
      </c>
      <c r="B46" s="466" t="s">
        <v>406</v>
      </c>
      <c r="C46" s="467" t="s">
        <v>407</v>
      </c>
      <c r="D46" s="468" t="s">
        <v>183</v>
      </c>
      <c r="E46" s="469">
        <v>5</v>
      </c>
      <c r="F46" s="469"/>
      <c r="G46" s="470">
        <f t="shared" si="8"/>
        <v>0</v>
      </c>
      <c r="H46" s="471">
        <v>129.85</v>
      </c>
      <c r="I46" s="472">
        <f t="shared" si="9"/>
        <v>649.25</v>
      </c>
      <c r="J46" s="471">
        <v>0</v>
      </c>
      <c r="K46" s="472">
        <f t="shared" si="10"/>
        <v>0</v>
      </c>
      <c r="O46" s="464">
        <v>2</v>
      </c>
      <c r="AA46" s="437">
        <v>1</v>
      </c>
      <c r="AB46" s="437">
        <v>1</v>
      </c>
      <c r="AC46" s="437">
        <v>1</v>
      </c>
      <c r="AZ46" s="437">
        <v>1</v>
      </c>
      <c r="BA46" s="437">
        <f t="shared" si="11"/>
        <v>0</v>
      </c>
      <c r="BB46" s="437">
        <f t="shared" si="12"/>
        <v>0</v>
      </c>
      <c r="BC46" s="437">
        <f t="shared" si="13"/>
        <v>0</v>
      </c>
      <c r="BD46" s="437">
        <f t="shared" si="14"/>
        <v>0</v>
      </c>
      <c r="BE46" s="437">
        <f t="shared" si="15"/>
        <v>0</v>
      </c>
      <c r="CA46" s="464">
        <v>1</v>
      </c>
      <c r="CB46" s="464">
        <v>1</v>
      </c>
    </row>
    <row r="47" spans="1:80" x14ac:dyDescent="0.2">
      <c r="A47" s="465">
        <v>40</v>
      </c>
      <c r="B47" s="466" t="s">
        <v>408</v>
      </c>
      <c r="C47" s="467" t="s">
        <v>409</v>
      </c>
      <c r="D47" s="468" t="s">
        <v>183</v>
      </c>
      <c r="E47" s="469">
        <v>5</v>
      </c>
      <c r="F47" s="469"/>
      <c r="G47" s="470">
        <f t="shared" si="8"/>
        <v>0</v>
      </c>
      <c r="H47" s="471">
        <v>769.55</v>
      </c>
      <c r="I47" s="472">
        <f t="shared" si="9"/>
        <v>3847.75</v>
      </c>
      <c r="J47" s="471">
        <v>0</v>
      </c>
      <c r="K47" s="472">
        <f t="shared" si="10"/>
        <v>0</v>
      </c>
      <c r="O47" s="464">
        <v>2</v>
      </c>
      <c r="AA47" s="437">
        <v>1</v>
      </c>
      <c r="AB47" s="437">
        <v>1</v>
      </c>
      <c r="AC47" s="437">
        <v>1</v>
      </c>
      <c r="AZ47" s="437">
        <v>1</v>
      </c>
      <c r="BA47" s="437">
        <f t="shared" si="11"/>
        <v>0</v>
      </c>
      <c r="BB47" s="437">
        <f t="shared" si="12"/>
        <v>0</v>
      </c>
      <c r="BC47" s="437">
        <f t="shared" si="13"/>
        <v>0</v>
      </c>
      <c r="BD47" s="437">
        <f t="shared" si="14"/>
        <v>0</v>
      </c>
      <c r="BE47" s="437">
        <f t="shared" si="15"/>
        <v>0</v>
      </c>
      <c r="CA47" s="464">
        <v>1</v>
      </c>
      <c r="CB47" s="464">
        <v>1</v>
      </c>
    </row>
    <row r="48" spans="1:80" x14ac:dyDescent="0.2">
      <c r="A48" s="465">
        <v>41</v>
      </c>
      <c r="B48" s="466" t="s">
        <v>607</v>
      </c>
      <c r="C48" s="467" t="s">
        <v>608</v>
      </c>
      <c r="D48" s="468" t="s">
        <v>183</v>
      </c>
      <c r="E48" s="469">
        <v>2</v>
      </c>
      <c r="F48" s="469"/>
      <c r="G48" s="470">
        <f t="shared" si="8"/>
        <v>0</v>
      </c>
      <c r="H48" s="471">
        <v>291.7</v>
      </c>
      <c r="I48" s="472">
        <f t="shared" si="9"/>
        <v>583.4</v>
      </c>
      <c r="J48" s="471">
        <v>0</v>
      </c>
      <c r="K48" s="472">
        <f t="shared" si="10"/>
        <v>0</v>
      </c>
      <c r="O48" s="464">
        <v>2</v>
      </c>
      <c r="AA48" s="437">
        <v>1</v>
      </c>
      <c r="AB48" s="437">
        <v>1</v>
      </c>
      <c r="AC48" s="437">
        <v>1</v>
      </c>
      <c r="AZ48" s="437">
        <v>1</v>
      </c>
      <c r="BA48" s="437">
        <f t="shared" si="11"/>
        <v>0</v>
      </c>
      <c r="BB48" s="437">
        <f t="shared" si="12"/>
        <v>0</v>
      </c>
      <c r="BC48" s="437">
        <f t="shared" si="13"/>
        <v>0</v>
      </c>
      <c r="BD48" s="437">
        <f t="shared" si="14"/>
        <v>0</v>
      </c>
      <c r="BE48" s="437">
        <f t="shared" si="15"/>
        <v>0</v>
      </c>
      <c r="CA48" s="464">
        <v>1</v>
      </c>
      <c r="CB48" s="464">
        <v>1</v>
      </c>
    </row>
    <row r="49" spans="1:80" x14ac:dyDescent="0.2">
      <c r="A49" s="465">
        <v>42</v>
      </c>
      <c r="B49" s="466" t="s">
        <v>410</v>
      </c>
      <c r="C49" s="467" t="s">
        <v>411</v>
      </c>
      <c r="D49" s="468" t="s">
        <v>166</v>
      </c>
      <c r="E49" s="469">
        <v>12</v>
      </c>
      <c r="F49" s="469"/>
      <c r="G49" s="470">
        <f t="shared" si="8"/>
        <v>0</v>
      </c>
      <c r="H49" s="471">
        <v>324.48</v>
      </c>
      <c r="I49" s="472">
        <f t="shared" si="9"/>
        <v>3893.76</v>
      </c>
      <c r="J49" s="471">
        <v>0</v>
      </c>
      <c r="K49" s="472">
        <f t="shared" si="10"/>
        <v>0</v>
      </c>
      <c r="O49" s="464">
        <v>2</v>
      </c>
      <c r="AA49" s="437">
        <v>1</v>
      </c>
      <c r="AB49" s="437">
        <v>1</v>
      </c>
      <c r="AC49" s="437">
        <v>1</v>
      </c>
      <c r="AZ49" s="437">
        <v>1</v>
      </c>
      <c r="BA49" s="437">
        <f t="shared" si="11"/>
        <v>0</v>
      </c>
      <c r="BB49" s="437">
        <f t="shared" si="12"/>
        <v>0</v>
      </c>
      <c r="BC49" s="437">
        <f t="shared" si="13"/>
        <v>0</v>
      </c>
      <c r="BD49" s="437">
        <f t="shared" si="14"/>
        <v>0</v>
      </c>
      <c r="BE49" s="437">
        <f t="shared" si="15"/>
        <v>0</v>
      </c>
      <c r="CA49" s="464">
        <v>1</v>
      </c>
      <c r="CB49" s="464">
        <v>1</v>
      </c>
    </row>
    <row r="50" spans="1:80" x14ac:dyDescent="0.2">
      <c r="A50" s="465">
        <v>43</v>
      </c>
      <c r="B50" s="466" t="s">
        <v>609</v>
      </c>
      <c r="C50" s="467" t="s">
        <v>610</v>
      </c>
      <c r="D50" s="468" t="s">
        <v>166</v>
      </c>
      <c r="E50" s="469">
        <v>33</v>
      </c>
      <c r="F50" s="469"/>
      <c r="G50" s="470">
        <f t="shared" si="8"/>
        <v>0</v>
      </c>
      <c r="H50" s="471">
        <v>1289.31</v>
      </c>
      <c r="I50" s="472">
        <f t="shared" si="9"/>
        <v>42547.229999999996</v>
      </c>
      <c r="J50" s="471">
        <v>0</v>
      </c>
      <c r="K50" s="472">
        <f t="shared" si="10"/>
        <v>0</v>
      </c>
      <c r="O50" s="464">
        <v>2</v>
      </c>
      <c r="AA50" s="437">
        <v>1</v>
      </c>
      <c r="AB50" s="437">
        <v>1</v>
      </c>
      <c r="AC50" s="437">
        <v>1</v>
      </c>
      <c r="AZ50" s="437">
        <v>1</v>
      </c>
      <c r="BA50" s="437">
        <f t="shared" si="11"/>
        <v>0</v>
      </c>
      <c r="BB50" s="437">
        <f t="shared" si="12"/>
        <v>0</v>
      </c>
      <c r="BC50" s="437">
        <f t="shared" si="13"/>
        <v>0</v>
      </c>
      <c r="BD50" s="437">
        <f t="shared" si="14"/>
        <v>0</v>
      </c>
      <c r="BE50" s="437">
        <f t="shared" si="15"/>
        <v>0</v>
      </c>
      <c r="CA50" s="464">
        <v>1</v>
      </c>
      <c r="CB50" s="464">
        <v>1</v>
      </c>
    </row>
    <row r="51" spans="1:80" x14ac:dyDescent="0.2">
      <c r="A51" s="465">
        <v>44</v>
      </c>
      <c r="B51" s="466" t="s">
        <v>611</v>
      </c>
      <c r="C51" s="467" t="s">
        <v>612</v>
      </c>
      <c r="D51" s="468" t="s">
        <v>166</v>
      </c>
      <c r="E51" s="469">
        <v>38</v>
      </c>
      <c r="F51" s="469"/>
      <c r="G51" s="470">
        <f t="shared" si="8"/>
        <v>0</v>
      </c>
      <c r="H51" s="471">
        <v>851.96</v>
      </c>
      <c r="I51" s="472">
        <f t="shared" si="9"/>
        <v>32374.480000000003</v>
      </c>
      <c r="J51" s="471">
        <v>0</v>
      </c>
      <c r="K51" s="472">
        <f t="shared" si="10"/>
        <v>0</v>
      </c>
      <c r="O51" s="464">
        <v>2</v>
      </c>
      <c r="AA51" s="437">
        <v>1</v>
      </c>
      <c r="AB51" s="437">
        <v>1</v>
      </c>
      <c r="AC51" s="437">
        <v>1</v>
      </c>
      <c r="AZ51" s="437">
        <v>1</v>
      </c>
      <c r="BA51" s="437">
        <f t="shared" si="11"/>
        <v>0</v>
      </c>
      <c r="BB51" s="437">
        <f t="shared" si="12"/>
        <v>0</v>
      </c>
      <c r="BC51" s="437">
        <f t="shared" si="13"/>
        <v>0</v>
      </c>
      <c r="BD51" s="437">
        <f t="shared" si="14"/>
        <v>0</v>
      </c>
      <c r="BE51" s="437">
        <f t="shared" si="15"/>
        <v>0</v>
      </c>
      <c r="CA51" s="464">
        <v>1</v>
      </c>
      <c r="CB51" s="464">
        <v>1</v>
      </c>
    </row>
    <row r="52" spans="1:80" x14ac:dyDescent="0.2">
      <c r="A52" s="465">
        <v>45</v>
      </c>
      <c r="B52" s="466" t="s">
        <v>613</v>
      </c>
      <c r="C52" s="467" t="s">
        <v>614</v>
      </c>
      <c r="D52" s="468" t="s">
        <v>166</v>
      </c>
      <c r="E52" s="469">
        <v>759</v>
      </c>
      <c r="F52" s="469"/>
      <c r="G52" s="470">
        <f t="shared" si="8"/>
        <v>0</v>
      </c>
      <c r="H52" s="471">
        <v>16439.939999999999</v>
      </c>
      <c r="I52" s="472">
        <f t="shared" si="9"/>
        <v>12477914.459999999</v>
      </c>
      <c r="J52" s="471">
        <v>0</v>
      </c>
      <c r="K52" s="472">
        <f t="shared" si="10"/>
        <v>0</v>
      </c>
      <c r="O52" s="464">
        <v>2</v>
      </c>
      <c r="AA52" s="437">
        <v>1</v>
      </c>
      <c r="AB52" s="437">
        <v>1</v>
      </c>
      <c r="AC52" s="437">
        <v>1</v>
      </c>
      <c r="AZ52" s="437">
        <v>1</v>
      </c>
      <c r="BA52" s="437">
        <f t="shared" si="11"/>
        <v>0</v>
      </c>
      <c r="BB52" s="437">
        <f t="shared" si="12"/>
        <v>0</v>
      </c>
      <c r="BC52" s="437">
        <f t="shared" si="13"/>
        <v>0</v>
      </c>
      <c r="BD52" s="437">
        <f t="shared" si="14"/>
        <v>0</v>
      </c>
      <c r="BE52" s="437">
        <f t="shared" si="15"/>
        <v>0</v>
      </c>
      <c r="CA52" s="464">
        <v>1</v>
      </c>
      <c r="CB52" s="464">
        <v>1</v>
      </c>
    </row>
    <row r="53" spans="1:80" x14ac:dyDescent="0.2">
      <c r="A53" s="465">
        <v>46</v>
      </c>
      <c r="B53" s="466" t="s">
        <v>615</v>
      </c>
      <c r="C53" s="467" t="s">
        <v>616</v>
      </c>
      <c r="D53" s="468" t="s">
        <v>166</v>
      </c>
      <c r="E53" s="469">
        <v>76</v>
      </c>
      <c r="F53" s="469"/>
      <c r="G53" s="470">
        <f t="shared" si="8"/>
        <v>0</v>
      </c>
      <c r="H53" s="471">
        <v>1646.16</v>
      </c>
      <c r="I53" s="472">
        <f t="shared" si="9"/>
        <v>125108.16</v>
      </c>
      <c r="J53" s="471">
        <v>0</v>
      </c>
      <c r="K53" s="472">
        <f t="shared" si="10"/>
        <v>0</v>
      </c>
      <c r="O53" s="464">
        <v>2</v>
      </c>
      <c r="AA53" s="437">
        <v>1</v>
      </c>
      <c r="AB53" s="437">
        <v>1</v>
      </c>
      <c r="AC53" s="437">
        <v>1</v>
      </c>
      <c r="AZ53" s="437">
        <v>1</v>
      </c>
      <c r="BA53" s="437">
        <f t="shared" si="11"/>
        <v>0</v>
      </c>
      <c r="BB53" s="437">
        <f t="shared" si="12"/>
        <v>0</v>
      </c>
      <c r="BC53" s="437">
        <f t="shared" si="13"/>
        <v>0</v>
      </c>
      <c r="BD53" s="437">
        <f t="shared" si="14"/>
        <v>0</v>
      </c>
      <c r="BE53" s="437">
        <f t="shared" si="15"/>
        <v>0</v>
      </c>
      <c r="CA53" s="464">
        <v>1</v>
      </c>
      <c r="CB53" s="464">
        <v>1</v>
      </c>
    </row>
    <row r="54" spans="1:80" x14ac:dyDescent="0.2">
      <c r="A54" s="465">
        <v>47</v>
      </c>
      <c r="B54" s="466" t="s">
        <v>617</v>
      </c>
      <c r="C54" s="467" t="s">
        <v>618</v>
      </c>
      <c r="D54" s="468" t="s">
        <v>166</v>
      </c>
      <c r="E54" s="469">
        <v>523</v>
      </c>
      <c r="F54" s="469"/>
      <c r="G54" s="470">
        <f t="shared" si="8"/>
        <v>0</v>
      </c>
      <c r="H54" s="471">
        <v>11328.18</v>
      </c>
      <c r="I54" s="472">
        <f t="shared" si="9"/>
        <v>5924638.1400000006</v>
      </c>
      <c r="J54" s="471">
        <v>0</v>
      </c>
      <c r="K54" s="472">
        <f t="shared" si="10"/>
        <v>0</v>
      </c>
      <c r="O54" s="464">
        <v>2</v>
      </c>
      <c r="AA54" s="437">
        <v>1</v>
      </c>
      <c r="AB54" s="437">
        <v>1</v>
      </c>
      <c r="AC54" s="437">
        <v>1</v>
      </c>
      <c r="AZ54" s="437">
        <v>1</v>
      </c>
      <c r="BA54" s="437">
        <f t="shared" si="11"/>
        <v>0</v>
      </c>
      <c r="BB54" s="437">
        <f t="shared" si="12"/>
        <v>0</v>
      </c>
      <c r="BC54" s="437">
        <f t="shared" si="13"/>
        <v>0</v>
      </c>
      <c r="BD54" s="437">
        <f t="shared" si="14"/>
        <v>0</v>
      </c>
      <c r="BE54" s="437">
        <f t="shared" si="15"/>
        <v>0</v>
      </c>
      <c r="CA54" s="464">
        <v>1</v>
      </c>
      <c r="CB54" s="464">
        <v>1</v>
      </c>
    </row>
    <row r="55" spans="1:80" ht="22.5" x14ac:dyDescent="0.2">
      <c r="A55" s="465">
        <v>48</v>
      </c>
      <c r="B55" s="466" t="s">
        <v>619</v>
      </c>
      <c r="C55" s="467" t="s">
        <v>620</v>
      </c>
      <c r="D55" s="468" t="s">
        <v>183</v>
      </c>
      <c r="E55" s="469">
        <v>12</v>
      </c>
      <c r="F55" s="469"/>
      <c r="G55" s="470">
        <f t="shared" si="8"/>
        <v>0</v>
      </c>
      <c r="H55" s="471">
        <v>1213.68</v>
      </c>
      <c r="I55" s="472">
        <f t="shared" si="9"/>
        <v>14564.16</v>
      </c>
      <c r="J55" s="471">
        <v>0</v>
      </c>
      <c r="K55" s="472">
        <f t="shared" si="10"/>
        <v>0</v>
      </c>
      <c r="O55" s="464">
        <v>2</v>
      </c>
      <c r="AA55" s="437">
        <v>1</v>
      </c>
      <c r="AB55" s="437">
        <v>1</v>
      </c>
      <c r="AC55" s="437">
        <v>1</v>
      </c>
      <c r="AZ55" s="437">
        <v>1</v>
      </c>
      <c r="BA55" s="437">
        <f t="shared" si="11"/>
        <v>0</v>
      </c>
      <c r="BB55" s="437">
        <f t="shared" si="12"/>
        <v>0</v>
      </c>
      <c r="BC55" s="437">
        <f t="shared" si="13"/>
        <v>0</v>
      </c>
      <c r="BD55" s="437">
        <f t="shared" si="14"/>
        <v>0</v>
      </c>
      <c r="BE55" s="437">
        <f t="shared" si="15"/>
        <v>0</v>
      </c>
      <c r="CA55" s="464">
        <v>1</v>
      </c>
      <c r="CB55" s="464">
        <v>1</v>
      </c>
    </row>
    <row r="56" spans="1:80" x14ac:dyDescent="0.2">
      <c r="A56" s="465">
        <v>49</v>
      </c>
      <c r="B56" s="466" t="s">
        <v>621</v>
      </c>
      <c r="C56" s="467" t="s">
        <v>622</v>
      </c>
      <c r="D56" s="468" t="s">
        <v>166</v>
      </c>
      <c r="E56" s="469">
        <v>48</v>
      </c>
      <c r="F56" s="469"/>
      <c r="G56" s="470">
        <f t="shared" si="8"/>
        <v>0</v>
      </c>
      <c r="H56" s="471">
        <v>1464.96</v>
      </c>
      <c r="I56" s="472">
        <f t="shared" si="9"/>
        <v>70318.080000000002</v>
      </c>
      <c r="J56" s="471">
        <v>0</v>
      </c>
      <c r="K56" s="472">
        <f t="shared" si="10"/>
        <v>0</v>
      </c>
      <c r="O56" s="464">
        <v>2</v>
      </c>
      <c r="AA56" s="437">
        <v>1</v>
      </c>
      <c r="AB56" s="437">
        <v>1</v>
      </c>
      <c r="AC56" s="437">
        <v>1</v>
      </c>
      <c r="AZ56" s="437">
        <v>1</v>
      </c>
      <c r="BA56" s="437">
        <f t="shared" si="11"/>
        <v>0</v>
      </c>
      <c r="BB56" s="437">
        <f t="shared" si="12"/>
        <v>0</v>
      </c>
      <c r="BC56" s="437">
        <f t="shared" si="13"/>
        <v>0</v>
      </c>
      <c r="BD56" s="437">
        <f t="shared" si="14"/>
        <v>0</v>
      </c>
      <c r="BE56" s="437">
        <f t="shared" si="15"/>
        <v>0</v>
      </c>
      <c r="CA56" s="464">
        <v>1</v>
      </c>
      <c r="CB56" s="464">
        <v>1</v>
      </c>
    </row>
    <row r="57" spans="1:80" x14ac:dyDescent="0.2">
      <c r="A57" s="465">
        <v>50</v>
      </c>
      <c r="B57" s="466" t="s">
        <v>623</v>
      </c>
      <c r="C57" s="467" t="s">
        <v>624</v>
      </c>
      <c r="D57" s="468" t="s">
        <v>166</v>
      </c>
      <c r="E57" s="469">
        <v>90</v>
      </c>
      <c r="F57" s="469"/>
      <c r="G57" s="470">
        <f t="shared" si="8"/>
        <v>0</v>
      </c>
      <c r="H57" s="471">
        <v>2746.8</v>
      </c>
      <c r="I57" s="472">
        <f t="shared" si="9"/>
        <v>247212.00000000003</v>
      </c>
      <c r="J57" s="471">
        <v>0</v>
      </c>
      <c r="K57" s="472">
        <f t="shared" si="10"/>
        <v>0</v>
      </c>
      <c r="O57" s="464">
        <v>2</v>
      </c>
      <c r="AA57" s="437">
        <v>1</v>
      </c>
      <c r="AB57" s="437">
        <v>1</v>
      </c>
      <c r="AC57" s="437">
        <v>1</v>
      </c>
      <c r="AZ57" s="437">
        <v>1</v>
      </c>
      <c r="BA57" s="437">
        <f t="shared" si="11"/>
        <v>0</v>
      </c>
      <c r="BB57" s="437">
        <f t="shared" si="12"/>
        <v>0</v>
      </c>
      <c r="BC57" s="437">
        <f t="shared" si="13"/>
        <v>0</v>
      </c>
      <c r="BD57" s="437">
        <f t="shared" si="14"/>
        <v>0</v>
      </c>
      <c r="BE57" s="437">
        <f t="shared" si="15"/>
        <v>0</v>
      </c>
      <c r="CA57" s="464">
        <v>1</v>
      </c>
      <c r="CB57" s="464">
        <v>1</v>
      </c>
    </row>
    <row r="58" spans="1:80" x14ac:dyDescent="0.2">
      <c r="A58" s="465">
        <v>51</v>
      </c>
      <c r="B58" s="466" t="s">
        <v>625</v>
      </c>
      <c r="C58" s="467" t="s">
        <v>626</v>
      </c>
      <c r="D58" s="468" t="s">
        <v>166</v>
      </c>
      <c r="E58" s="469">
        <v>10</v>
      </c>
      <c r="F58" s="469"/>
      <c r="G58" s="470">
        <f t="shared" si="8"/>
        <v>0</v>
      </c>
      <c r="H58" s="471">
        <v>305.2</v>
      </c>
      <c r="I58" s="472">
        <f t="shared" si="9"/>
        <v>3052</v>
      </c>
      <c r="J58" s="471">
        <v>0</v>
      </c>
      <c r="K58" s="472">
        <f t="shared" si="10"/>
        <v>0</v>
      </c>
      <c r="O58" s="464">
        <v>2</v>
      </c>
      <c r="AA58" s="437">
        <v>1</v>
      </c>
      <c r="AB58" s="437">
        <v>1</v>
      </c>
      <c r="AC58" s="437">
        <v>1</v>
      </c>
      <c r="AZ58" s="437">
        <v>1</v>
      </c>
      <c r="BA58" s="437">
        <f t="shared" si="11"/>
        <v>0</v>
      </c>
      <c r="BB58" s="437">
        <f t="shared" si="12"/>
        <v>0</v>
      </c>
      <c r="BC58" s="437">
        <f t="shared" si="13"/>
        <v>0</v>
      </c>
      <c r="BD58" s="437">
        <f t="shared" si="14"/>
        <v>0</v>
      </c>
      <c r="BE58" s="437">
        <f t="shared" si="15"/>
        <v>0</v>
      </c>
      <c r="CA58" s="464">
        <v>1</v>
      </c>
      <c r="CB58" s="464">
        <v>1</v>
      </c>
    </row>
    <row r="59" spans="1:80" x14ac:dyDescent="0.2">
      <c r="A59" s="465">
        <v>52</v>
      </c>
      <c r="B59" s="466" t="s">
        <v>412</v>
      </c>
      <c r="C59" s="467" t="s">
        <v>413</v>
      </c>
      <c r="D59" s="468" t="s">
        <v>166</v>
      </c>
      <c r="E59" s="469">
        <v>51</v>
      </c>
      <c r="F59" s="469"/>
      <c r="G59" s="470">
        <f t="shared" si="8"/>
        <v>0</v>
      </c>
      <c r="H59" s="471">
        <v>2080.8000000000002</v>
      </c>
      <c r="I59" s="472">
        <f t="shared" si="9"/>
        <v>106120.8</v>
      </c>
      <c r="J59" s="471">
        <v>0</v>
      </c>
      <c r="K59" s="472">
        <f t="shared" si="10"/>
        <v>0</v>
      </c>
      <c r="O59" s="464">
        <v>2</v>
      </c>
      <c r="AA59" s="437">
        <v>1</v>
      </c>
      <c r="AB59" s="437">
        <v>1</v>
      </c>
      <c r="AC59" s="437">
        <v>1</v>
      </c>
      <c r="AZ59" s="437">
        <v>1</v>
      </c>
      <c r="BA59" s="437">
        <f t="shared" si="11"/>
        <v>0</v>
      </c>
      <c r="BB59" s="437">
        <f t="shared" si="12"/>
        <v>0</v>
      </c>
      <c r="BC59" s="437">
        <f t="shared" si="13"/>
        <v>0</v>
      </c>
      <c r="BD59" s="437">
        <f t="shared" si="14"/>
        <v>0</v>
      </c>
      <c r="BE59" s="437">
        <f t="shared" si="15"/>
        <v>0</v>
      </c>
      <c r="CA59" s="464">
        <v>1</v>
      </c>
      <c r="CB59" s="464">
        <v>1</v>
      </c>
    </row>
    <row r="60" spans="1:80" x14ac:dyDescent="0.2">
      <c r="A60" s="465">
        <v>53</v>
      </c>
      <c r="B60" s="466" t="s">
        <v>627</v>
      </c>
      <c r="C60" s="467" t="s">
        <v>628</v>
      </c>
      <c r="D60" s="468" t="s">
        <v>166</v>
      </c>
      <c r="E60" s="469">
        <v>12</v>
      </c>
      <c r="F60" s="469"/>
      <c r="G60" s="470">
        <f t="shared" si="8"/>
        <v>0</v>
      </c>
      <c r="H60" s="471">
        <v>1079.1600000000001</v>
      </c>
      <c r="I60" s="472">
        <f t="shared" si="9"/>
        <v>12949.920000000002</v>
      </c>
      <c r="J60" s="471">
        <v>0</v>
      </c>
      <c r="K60" s="472">
        <f t="shared" si="10"/>
        <v>0</v>
      </c>
      <c r="O60" s="464">
        <v>2</v>
      </c>
      <c r="AA60" s="437">
        <v>1</v>
      </c>
      <c r="AB60" s="437">
        <v>1</v>
      </c>
      <c r="AC60" s="437">
        <v>1</v>
      </c>
      <c r="AZ60" s="437">
        <v>1</v>
      </c>
      <c r="BA60" s="437">
        <f t="shared" si="11"/>
        <v>0</v>
      </c>
      <c r="BB60" s="437">
        <f t="shared" si="12"/>
        <v>0</v>
      </c>
      <c r="BC60" s="437">
        <f t="shared" si="13"/>
        <v>0</v>
      </c>
      <c r="BD60" s="437">
        <f t="shared" si="14"/>
        <v>0</v>
      </c>
      <c r="BE60" s="437">
        <f t="shared" si="15"/>
        <v>0</v>
      </c>
      <c r="CA60" s="464">
        <v>1</v>
      </c>
      <c r="CB60" s="464">
        <v>1</v>
      </c>
    </row>
    <row r="61" spans="1:80" x14ac:dyDescent="0.2">
      <c r="A61" s="465">
        <v>54</v>
      </c>
      <c r="B61" s="466" t="s">
        <v>629</v>
      </c>
      <c r="C61" s="467" t="s">
        <v>630</v>
      </c>
      <c r="D61" s="468" t="s">
        <v>166</v>
      </c>
      <c r="E61" s="469">
        <v>2</v>
      </c>
      <c r="F61" s="469"/>
      <c r="G61" s="470">
        <f t="shared" si="8"/>
        <v>0</v>
      </c>
      <c r="H61" s="471">
        <v>115.22</v>
      </c>
      <c r="I61" s="472">
        <f t="shared" si="9"/>
        <v>230.44</v>
      </c>
      <c r="J61" s="471">
        <v>0</v>
      </c>
      <c r="K61" s="472">
        <f t="shared" si="10"/>
        <v>0</v>
      </c>
      <c r="O61" s="464">
        <v>2</v>
      </c>
      <c r="AA61" s="437">
        <v>1</v>
      </c>
      <c r="AB61" s="437">
        <v>1</v>
      </c>
      <c r="AC61" s="437">
        <v>1</v>
      </c>
      <c r="AZ61" s="437">
        <v>1</v>
      </c>
      <c r="BA61" s="437">
        <f t="shared" si="11"/>
        <v>0</v>
      </c>
      <c r="BB61" s="437">
        <f t="shared" si="12"/>
        <v>0</v>
      </c>
      <c r="BC61" s="437">
        <f t="shared" si="13"/>
        <v>0</v>
      </c>
      <c r="BD61" s="437">
        <f t="shared" si="14"/>
        <v>0</v>
      </c>
      <c r="BE61" s="437">
        <f t="shared" si="15"/>
        <v>0</v>
      </c>
      <c r="CA61" s="464">
        <v>1</v>
      </c>
      <c r="CB61" s="464">
        <v>1</v>
      </c>
    </row>
    <row r="62" spans="1:80" x14ac:dyDescent="0.2">
      <c r="A62" s="465">
        <v>55</v>
      </c>
      <c r="B62" s="466" t="s">
        <v>418</v>
      </c>
      <c r="C62" s="467" t="s">
        <v>419</v>
      </c>
      <c r="D62" s="468" t="s">
        <v>166</v>
      </c>
      <c r="E62" s="469">
        <v>35</v>
      </c>
      <c r="F62" s="469"/>
      <c r="G62" s="470">
        <f t="shared" si="8"/>
        <v>0</v>
      </c>
      <c r="H62" s="471">
        <v>263.2</v>
      </c>
      <c r="I62" s="472">
        <f t="shared" si="9"/>
        <v>9212</v>
      </c>
      <c r="J62" s="471">
        <v>0</v>
      </c>
      <c r="K62" s="472">
        <f t="shared" si="10"/>
        <v>0</v>
      </c>
      <c r="O62" s="464">
        <v>2</v>
      </c>
      <c r="AA62" s="437">
        <v>1</v>
      </c>
      <c r="AB62" s="437">
        <v>1</v>
      </c>
      <c r="AC62" s="437">
        <v>1</v>
      </c>
      <c r="AZ62" s="437">
        <v>1</v>
      </c>
      <c r="BA62" s="437">
        <f t="shared" si="11"/>
        <v>0</v>
      </c>
      <c r="BB62" s="437">
        <f t="shared" si="12"/>
        <v>0</v>
      </c>
      <c r="BC62" s="437">
        <f t="shared" si="13"/>
        <v>0</v>
      </c>
      <c r="BD62" s="437">
        <f t="shared" si="14"/>
        <v>0</v>
      </c>
      <c r="BE62" s="437">
        <f t="shared" si="15"/>
        <v>0</v>
      </c>
      <c r="CA62" s="464">
        <v>1</v>
      </c>
      <c r="CB62" s="464">
        <v>1</v>
      </c>
    </row>
    <row r="63" spans="1:80" x14ac:dyDescent="0.2">
      <c r="A63" s="465">
        <v>56</v>
      </c>
      <c r="B63" s="466" t="s">
        <v>437</v>
      </c>
      <c r="C63" s="467" t="s">
        <v>438</v>
      </c>
      <c r="D63" s="468" t="s">
        <v>183</v>
      </c>
      <c r="E63" s="469">
        <v>3</v>
      </c>
      <c r="F63" s="469"/>
      <c r="G63" s="470">
        <f t="shared" si="8"/>
        <v>0</v>
      </c>
      <c r="H63" s="471">
        <v>267.27</v>
      </c>
      <c r="I63" s="472">
        <f t="shared" si="9"/>
        <v>801.81</v>
      </c>
      <c r="J63" s="471">
        <v>0</v>
      </c>
      <c r="K63" s="472">
        <f t="shared" si="10"/>
        <v>0</v>
      </c>
      <c r="O63" s="464">
        <v>2</v>
      </c>
      <c r="AA63" s="437">
        <v>1</v>
      </c>
      <c r="AB63" s="437">
        <v>1</v>
      </c>
      <c r="AC63" s="437">
        <v>1</v>
      </c>
      <c r="AZ63" s="437">
        <v>1</v>
      </c>
      <c r="BA63" s="437">
        <f t="shared" si="11"/>
        <v>0</v>
      </c>
      <c r="BB63" s="437">
        <f t="shared" si="12"/>
        <v>0</v>
      </c>
      <c r="BC63" s="437">
        <f t="shared" si="13"/>
        <v>0</v>
      </c>
      <c r="BD63" s="437">
        <f t="shared" si="14"/>
        <v>0</v>
      </c>
      <c r="BE63" s="437">
        <f t="shared" si="15"/>
        <v>0</v>
      </c>
      <c r="CA63" s="464">
        <v>1</v>
      </c>
      <c r="CB63" s="464">
        <v>1</v>
      </c>
    </row>
    <row r="64" spans="1:80" ht="22.5" x14ac:dyDescent="0.2">
      <c r="A64" s="465">
        <v>57</v>
      </c>
      <c r="B64" s="466" t="s">
        <v>631</v>
      </c>
      <c r="C64" s="467" t="s">
        <v>632</v>
      </c>
      <c r="D64" s="468" t="s">
        <v>183</v>
      </c>
      <c r="E64" s="469">
        <v>1</v>
      </c>
      <c r="F64" s="469"/>
      <c r="G64" s="470">
        <f t="shared" si="8"/>
        <v>0</v>
      </c>
      <c r="H64" s="471">
        <v>1780.61</v>
      </c>
      <c r="I64" s="472">
        <f t="shared" si="9"/>
        <v>1780.61</v>
      </c>
      <c r="J64" s="471">
        <v>0</v>
      </c>
      <c r="K64" s="472">
        <f t="shared" si="10"/>
        <v>0</v>
      </c>
      <c r="O64" s="464">
        <v>2</v>
      </c>
      <c r="AA64" s="437">
        <v>1</v>
      </c>
      <c r="AB64" s="437">
        <v>1</v>
      </c>
      <c r="AC64" s="437">
        <v>1</v>
      </c>
      <c r="AZ64" s="437">
        <v>1</v>
      </c>
      <c r="BA64" s="437">
        <f t="shared" si="11"/>
        <v>0</v>
      </c>
      <c r="BB64" s="437">
        <f t="shared" si="12"/>
        <v>0</v>
      </c>
      <c r="BC64" s="437">
        <f t="shared" si="13"/>
        <v>0</v>
      </c>
      <c r="BD64" s="437">
        <f t="shared" si="14"/>
        <v>0</v>
      </c>
      <c r="BE64" s="437">
        <f t="shared" si="15"/>
        <v>0</v>
      </c>
      <c r="CA64" s="464">
        <v>1</v>
      </c>
      <c r="CB64" s="464">
        <v>1</v>
      </c>
    </row>
    <row r="65" spans="1:80" ht="22.5" x14ac:dyDescent="0.2">
      <c r="A65" s="465">
        <v>58</v>
      </c>
      <c r="B65" s="466" t="s">
        <v>633</v>
      </c>
      <c r="C65" s="467" t="s">
        <v>634</v>
      </c>
      <c r="D65" s="468" t="s">
        <v>183</v>
      </c>
      <c r="E65" s="469">
        <v>4</v>
      </c>
      <c r="F65" s="469"/>
      <c r="G65" s="470">
        <f t="shared" si="8"/>
        <v>0</v>
      </c>
      <c r="H65" s="471">
        <v>1045.8800000000001</v>
      </c>
      <c r="I65" s="472">
        <f t="shared" si="9"/>
        <v>4183.5200000000004</v>
      </c>
      <c r="J65" s="471">
        <v>0</v>
      </c>
      <c r="K65" s="472">
        <f t="shared" si="10"/>
        <v>0</v>
      </c>
      <c r="O65" s="464">
        <v>2</v>
      </c>
      <c r="AA65" s="437">
        <v>1</v>
      </c>
      <c r="AB65" s="437">
        <v>1</v>
      </c>
      <c r="AC65" s="437">
        <v>1</v>
      </c>
      <c r="AZ65" s="437">
        <v>1</v>
      </c>
      <c r="BA65" s="437">
        <f t="shared" si="11"/>
        <v>0</v>
      </c>
      <c r="BB65" s="437">
        <f t="shared" si="12"/>
        <v>0</v>
      </c>
      <c r="BC65" s="437">
        <f t="shared" si="13"/>
        <v>0</v>
      </c>
      <c r="BD65" s="437">
        <f t="shared" si="14"/>
        <v>0</v>
      </c>
      <c r="BE65" s="437">
        <f t="shared" si="15"/>
        <v>0</v>
      </c>
      <c r="CA65" s="464">
        <v>1</v>
      </c>
      <c r="CB65" s="464">
        <v>1</v>
      </c>
    </row>
    <row r="66" spans="1:80" ht="22.5" x14ac:dyDescent="0.2">
      <c r="A66" s="465">
        <v>59</v>
      </c>
      <c r="B66" s="466" t="s">
        <v>439</v>
      </c>
      <c r="C66" s="467" t="s">
        <v>440</v>
      </c>
      <c r="D66" s="468" t="s">
        <v>183</v>
      </c>
      <c r="E66" s="469">
        <v>22</v>
      </c>
      <c r="F66" s="469"/>
      <c r="G66" s="470">
        <f t="shared" si="8"/>
        <v>0</v>
      </c>
      <c r="H66" s="471">
        <v>2321.88</v>
      </c>
      <c r="I66" s="472">
        <f t="shared" si="9"/>
        <v>51081.36</v>
      </c>
      <c r="J66" s="471">
        <v>0</v>
      </c>
      <c r="K66" s="472">
        <f t="shared" si="10"/>
        <v>0</v>
      </c>
      <c r="O66" s="464">
        <v>2</v>
      </c>
      <c r="AA66" s="437">
        <v>1</v>
      </c>
      <c r="AB66" s="437">
        <v>1</v>
      </c>
      <c r="AC66" s="437">
        <v>1</v>
      </c>
      <c r="AZ66" s="437">
        <v>1</v>
      </c>
      <c r="BA66" s="437">
        <f t="shared" si="11"/>
        <v>0</v>
      </c>
      <c r="BB66" s="437">
        <f t="shared" si="12"/>
        <v>0</v>
      </c>
      <c r="BC66" s="437">
        <f t="shared" si="13"/>
        <v>0</v>
      </c>
      <c r="BD66" s="437">
        <f t="shared" si="14"/>
        <v>0</v>
      </c>
      <c r="BE66" s="437">
        <f t="shared" si="15"/>
        <v>0</v>
      </c>
      <c r="CA66" s="464">
        <v>1</v>
      </c>
      <c r="CB66" s="464">
        <v>1</v>
      </c>
    </row>
    <row r="67" spans="1:80" x14ac:dyDescent="0.2">
      <c r="A67" s="465">
        <v>60</v>
      </c>
      <c r="B67" s="466" t="s">
        <v>441</v>
      </c>
      <c r="C67" s="467" t="s">
        <v>442</v>
      </c>
      <c r="D67" s="468" t="s">
        <v>166</v>
      </c>
      <c r="E67" s="469">
        <v>286</v>
      </c>
      <c r="F67" s="469"/>
      <c r="G67" s="470">
        <f t="shared" si="8"/>
        <v>0</v>
      </c>
      <c r="H67" s="471">
        <v>14357.2</v>
      </c>
      <c r="I67" s="472">
        <f t="shared" si="9"/>
        <v>4106159.2</v>
      </c>
      <c r="J67" s="471">
        <v>0</v>
      </c>
      <c r="K67" s="472">
        <f t="shared" si="10"/>
        <v>0</v>
      </c>
      <c r="O67" s="464">
        <v>2</v>
      </c>
      <c r="AA67" s="437">
        <v>1</v>
      </c>
      <c r="AB67" s="437">
        <v>1</v>
      </c>
      <c r="AC67" s="437">
        <v>1</v>
      </c>
      <c r="AZ67" s="437">
        <v>1</v>
      </c>
      <c r="BA67" s="437">
        <f t="shared" si="11"/>
        <v>0</v>
      </c>
      <c r="BB67" s="437">
        <f t="shared" si="12"/>
        <v>0</v>
      </c>
      <c r="BC67" s="437">
        <f t="shared" si="13"/>
        <v>0</v>
      </c>
      <c r="BD67" s="437">
        <f t="shared" si="14"/>
        <v>0</v>
      </c>
      <c r="BE67" s="437">
        <f t="shared" si="15"/>
        <v>0</v>
      </c>
      <c r="CA67" s="464">
        <v>1</v>
      </c>
      <c r="CB67" s="464">
        <v>1</v>
      </c>
    </row>
    <row r="68" spans="1:80" x14ac:dyDescent="0.2">
      <c r="A68" s="465">
        <v>61</v>
      </c>
      <c r="B68" s="466" t="s">
        <v>443</v>
      </c>
      <c r="C68" s="467" t="s">
        <v>444</v>
      </c>
      <c r="D68" s="468" t="s">
        <v>166</v>
      </c>
      <c r="E68" s="469">
        <v>91</v>
      </c>
      <c r="F68" s="469"/>
      <c r="G68" s="470">
        <f t="shared" si="8"/>
        <v>0</v>
      </c>
      <c r="H68" s="471">
        <v>6437.34</v>
      </c>
      <c r="I68" s="472">
        <f t="shared" si="9"/>
        <v>585797.94000000006</v>
      </c>
      <c r="J68" s="471">
        <v>0</v>
      </c>
      <c r="K68" s="472">
        <f t="shared" si="10"/>
        <v>0</v>
      </c>
      <c r="O68" s="464">
        <v>2</v>
      </c>
      <c r="AA68" s="437">
        <v>1</v>
      </c>
      <c r="AB68" s="437">
        <v>1</v>
      </c>
      <c r="AC68" s="437">
        <v>1</v>
      </c>
      <c r="AZ68" s="437">
        <v>1</v>
      </c>
      <c r="BA68" s="437">
        <f t="shared" si="11"/>
        <v>0</v>
      </c>
      <c r="BB68" s="437">
        <f t="shared" si="12"/>
        <v>0</v>
      </c>
      <c r="BC68" s="437">
        <f t="shared" si="13"/>
        <v>0</v>
      </c>
      <c r="BD68" s="437">
        <f t="shared" si="14"/>
        <v>0</v>
      </c>
      <c r="BE68" s="437">
        <f t="shared" si="15"/>
        <v>0</v>
      </c>
      <c r="CA68" s="464">
        <v>1</v>
      </c>
      <c r="CB68" s="464">
        <v>1</v>
      </c>
    </row>
    <row r="69" spans="1:80" x14ac:dyDescent="0.2">
      <c r="A69" s="465">
        <v>62</v>
      </c>
      <c r="B69" s="466" t="s">
        <v>635</v>
      </c>
      <c r="C69" s="467" t="s">
        <v>636</v>
      </c>
      <c r="D69" s="468" t="s">
        <v>166</v>
      </c>
      <c r="E69" s="469">
        <v>39</v>
      </c>
      <c r="F69" s="469"/>
      <c r="G69" s="470">
        <f t="shared" si="8"/>
        <v>0</v>
      </c>
      <c r="H69" s="471">
        <v>3315</v>
      </c>
      <c r="I69" s="472">
        <f t="shared" si="9"/>
        <v>129285</v>
      </c>
      <c r="J69" s="471">
        <v>0</v>
      </c>
      <c r="K69" s="472">
        <f t="shared" si="10"/>
        <v>0</v>
      </c>
      <c r="O69" s="464">
        <v>2</v>
      </c>
      <c r="AA69" s="437">
        <v>1</v>
      </c>
      <c r="AB69" s="437">
        <v>1</v>
      </c>
      <c r="AC69" s="437">
        <v>1</v>
      </c>
      <c r="AZ69" s="437">
        <v>1</v>
      </c>
      <c r="BA69" s="437">
        <f t="shared" si="11"/>
        <v>0</v>
      </c>
      <c r="BB69" s="437">
        <f t="shared" si="12"/>
        <v>0</v>
      </c>
      <c r="BC69" s="437">
        <f t="shared" si="13"/>
        <v>0</v>
      </c>
      <c r="BD69" s="437">
        <f t="shared" si="14"/>
        <v>0</v>
      </c>
      <c r="BE69" s="437">
        <f t="shared" si="15"/>
        <v>0</v>
      </c>
      <c r="CA69" s="464">
        <v>1</v>
      </c>
      <c r="CB69" s="464">
        <v>1</v>
      </c>
    </row>
    <row r="70" spans="1:80" x14ac:dyDescent="0.2">
      <c r="A70" s="465">
        <v>63</v>
      </c>
      <c r="B70" s="466" t="s">
        <v>637</v>
      </c>
      <c r="C70" s="467" t="s">
        <v>638</v>
      </c>
      <c r="D70" s="468" t="s">
        <v>166</v>
      </c>
      <c r="E70" s="469">
        <v>40</v>
      </c>
      <c r="F70" s="469"/>
      <c r="G70" s="470">
        <f t="shared" si="8"/>
        <v>0</v>
      </c>
      <c r="H70" s="471">
        <v>3214</v>
      </c>
      <c r="I70" s="472">
        <f t="shared" si="9"/>
        <v>128560</v>
      </c>
      <c r="J70" s="471">
        <v>0</v>
      </c>
      <c r="K70" s="472">
        <f t="shared" si="10"/>
        <v>0</v>
      </c>
      <c r="O70" s="464">
        <v>2</v>
      </c>
      <c r="AA70" s="437">
        <v>1</v>
      </c>
      <c r="AB70" s="437">
        <v>1</v>
      </c>
      <c r="AC70" s="437">
        <v>1</v>
      </c>
      <c r="AZ70" s="437">
        <v>1</v>
      </c>
      <c r="BA70" s="437">
        <f t="shared" si="11"/>
        <v>0</v>
      </c>
      <c r="BB70" s="437">
        <f t="shared" si="12"/>
        <v>0</v>
      </c>
      <c r="BC70" s="437">
        <f t="shared" si="13"/>
        <v>0</v>
      </c>
      <c r="BD70" s="437">
        <f t="shared" si="14"/>
        <v>0</v>
      </c>
      <c r="BE70" s="437">
        <f t="shared" si="15"/>
        <v>0</v>
      </c>
      <c r="CA70" s="464">
        <v>1</v>
      </c>
      <c r="CB70" s="464">
        <v>1</v>
      </c>
    </row>
    <row r="71" spans="1:80" x14ac:dyDescent="0.2">
      <c r="A71" s="465">
        <v>64</v>
      </c>
      <c r="B71" s="466" t="s">
        <v>445</v>
      </c>
      <c r="C71" s="467" t="s">
        <v>446</v>
      </c>
      <c r="D71" s="468" t="s">
        <v>383</v>
      </c>
      <c r="E71" s="469">
        <v>64</v>
      </c>
      <c r="F71" s="469"/>
      <c r="G71" s="470">
        <f t="shared" si="8"/>
        <v>0</v>
      </c>
      <c r="H71" s="471">
        <v>19200</v>
      </c>
      <c r="I71" s="472">
        <f t="shared" si="9"/>
        <v>1228800</v>
      </c>
      <c r="J71" s="471">
        <v>0</v>
      </c>
      <c r="K71" s="472">
        <f t="shared" si="10"/>
        <v>0</v>
      </c>
      <c r="O71" s="464">
        <v>2</v>
      </c>
      <c r="AA71" s="437">
        <v>1</v>
      </c>
      <c r="AB71" s="437">
        <v>1</v>
      </c>
      <c r="AC71" s="437">
        <v>1</v>
      </c>
      <c r="AZ71" s="437">
        <v>1</v>
      </c>
      <c r="BA71" s="437">
        <f t="shared" si="11"/>
        <v>0</v>
      </c>
      <c r="BB71" s="437">
        <f t="shared" si="12"/>
        <v>0</v>
      </c>
      <c r="BC71" s="437">
        <f t="shared" si="13"/>
        <v>0</v>
      </c>
      <c r="BD71" s="437">
        <f t="shared" si="14"/>
        <v>0</v>
      </c>
      <c r="BE71" s="437">
        <f t="shared" si="15"/>
        <v>0</v>
      </c>
      <c r="CA71" s="464">
        <v>1</v>
      </c>
      <c r="CB71" s="464">
        <v>1</v>
      </c>
    </row>
    <row r="72" spans="1:80" x14ac:dyDescent="0.2">
      <c r="A72" s="465">
        <v>65</v>
      </c>
      <c r="B72" s="466" t="s">
        <v>639</v>
      </c>
      <c r="C72" s="467" t="s">
        <v>640</v>
      </c>
      <c r="D72" s="468" t="s">
        <v>103</v>
      </c>
      <c r="E72" s="469">
        <v>1</v>
      </c>
      <c r="F72" s="469"/>
      <c r="G72" s="470">
        <f t="shared" ref="G72:G103" si="16">E72*F72</f>
        <v>0</v>
      </c>
      <c r="H72" s="471">
        <v>23860</v>
      </c>
      <c r="I72" s="472">
        <f t="shared" ref="I72:I103" si="17">E72*H72</f>
        <v>23860</v>
      </c>
      <c r="J72" s="471">
        <v>0</v>
      </c>
      <c r="K72" s="472">
        <f t="shared" ref="K72:K103" si="18">E72*J72</f>
        <v>0</v>
      </c>
      <c r="O72" s="464">
        <v>2</v>
      </c>
      <c r="AA72" s="437">
        <v>1</v>
      </c>
      <c r="AB72" s="437">
        <v>1</v>
      </c>
      <c r="AC72" s="437">
        <v>1</v>
      </c>
      <c r="AZ72" s="437">
        <v>1</v>
      </c>
      <c r="BA72" s="437">
        <f t="shared" ref="BA72:BA103" si="19">IF(AZ72=1,G72,0)</f>
        <v>0</v>
      </c>
      <c r="BB72" s="437">
        <f t="shared" si="12"/>
        <v>0</v>
      </c>
      <c r="BC72" s="437">
        <f t="shared" si="13"/>
        <v>0</v>
      </c>
      <c r="BD72" s="437">
        <f t="shared" si="14"/>
        <v>0</v>
      </c>
      <c r="BE72" s="437">
        <f t="shared" si="15"/>
        <v>0</v>
      </c>
      <c r="CA72" s="464">
        <v>1</v>
      </c>
      <c r="CB72" s="464">
        <v>1</v>
      </c>
    </row>
    <row r="73" spans="1:80" x14ac:dyDescent="0.2">
      <c r="A73" s="473"/>
      <c r="B73" s="474"/>
      <c r="C73" s="557" t="s">
        <v>641</v>
      </c>
      <c r="D73" s="558"/>
      <c r="E73" s="558"/>
      <c r="F73" s="558"/>
      <c r="G73" s="559"/>
      <c r="I73" s="475"/>
      <c r="K73" s="475"/>
      <c r="L73" s="476" t="s">
        <v>641</v>
      </c>
      <c r="O73" s="464">
        <v>3</v>
      </c>
    </row>
    <row r="74" spans="1:80" x14ac:dyDescent="0.2">
      <c r="A74" s="473"/>
      <c r="B74" s="474"/>
      <c r="C74" s="557" t="s">
        <v>642</v>
      </c>
      <c r="D74" s="558"/>
      <c r="E74" s="558"/>
      <c r="F74" s="558"/>
      <c r="G74" s="559"/>
      <c r="I74" s="475"/>
      <c r="K74" s="475"/>
      <c r="L74" s="476" t="s">
        <v>642</v>
      </c>
      <c r="O74" s="464">
        <v>3</v>
      </c>
    </row>
    <row r="75" spans="1:80" x14ac:dyDescent="0.2">
      <c r="A75" s="473"/>
      <c r="B75" s="474"/>
      <c r="C75" s="557" t="s">
        <v>643</v>
      </c>
      <c r="D75" s="558"/>
      <c r="E75" s="558"/>
      <c r="F75" s="558"/>
      <c r="G75" s="559"/>
      <c r="I75" s="475"/>
      <c r="K75" s="475"/>
      <c r="L75" s="476" t="s">
        <v>643</v>
      </c>
      <c r="O75" s="464">
        <v>3</v>
      </c>
    </row>
    <row r="76" spans="1:80" x14ac:dyDescent="0.2">
      <c r="A76" s="473"/>
      <c r="B76" s="474"/>
      <c r="C76" s="557" t="s">
        <v>644</v>
      </c>
      <c r="D76" s="558"/>
      <c r="E76" s="558"/>
      <c r="F76" s="558"/>
      <c r="G76" s="559"/>
      <c r="I76" s="475"/>
      <c r="K76" s="475"/>
      <c r="L76" s="476" t="s">
        <v>644</v>
      </c>
      <c r="O76" s="464">
        <v>3</v>
      </c>
    </row>
    <row r="77" spans="1:80" x14ac:dyDescent="0.2">
      <c r="A77" s="465">
        <v>66</v>
      </c>
      <c r="B77" s="466" t="s">
        <v>645</v>
      </c>
      <c r="C77" s="467" t="s">
        <v>646</v>
      </c>
      <c r="D77" s="468" t="s">
        <v>103</v>
      </c>
      <c r="E77" s="469">
        <v>1</v>
      </c>
      <c r="F77" s="469"/>
      <c r="G77" s="470">
        <f>E77*F77</f>
        <v>0</v>
      </c>
      <c r="H77" s="471">
        <v>26780</v>
      </c>
      <c r="I77" s="472">
        <f>E77*H77</f>
        <v>26780</v>
      </c>
      <c r="J77" s="471">
        <v>0</v>
      </c>
      <c r="K77" s="472">
        <f>E77*J77</f>
        <v>0</v>
      </c>
      <c r="O77" s="464">
        <v>2</v>
      </c>
      <c r="AA77" s="437">
        <v>1</v>
      </c>
      <c r="AB77" s="437">
        <v>1</v>
      </c>
      <c r="AC77" s="437">
        <v>1</v>
      </c>
      <c r="AZ77" s="437">
        <v>1</v>
      </c>
      <c r="BA77" s="437">
        <f>IF(AZ77=1,G77,0)</f>
        <v>0</v>
      </c>
      <c r="BB77" s="437">
        <f>IF(AZ77=2,G77,0)</f>
        <v>0</v>
      </c>
      <c r="BC77" s="437">
        <f>IF(AZ77=3,G77,0)</f>
        <v>0</v>
      </c>
      <c r="BD77" s="437">
        <f>IF(AZ77=4,G77,0)</f>
        <v>0</v>
      </c>
      <c r="BE77" s="437">
        <f>IF(AZ77=5,G77,0)</f>
        <v>0</v>
      </c>
      <c r="CA77" s="464">
        <v>1</v>
      </c>
      <c r="CB77" s="464">
        <v>1</v>
      </c>
    </row>
    <row r="78" spans="1:80" x14ac:dyDescent="0.2">
      <c r="A78" s="473"/>
      <c r="B78" s="474"/>
      <c r="C78" s="557" t="s">
        <v>647</v>
      </c>
      <c r="D78" s="558"/>
      <c r="E78" s="558"/>
      <c r="F78" s="558"/>
      <c r="G78" s="559"/>
      <c r="I78" s="475"/>
      <c r="K78" s="475"/>
      <c r="L78" s="476" t="s">
        <v>647</v>
      </c>
      <c r="O78" s="464">
        <v>3</v>
      </c>
    </row>
    <row r="79" spans="1:80" x14ac:dyDescent="0.2">
      <c r="A79" s="473"/>
      <c r="B79" s="474"/>
      <c r="C79" s="557" t="s">
        <v>642</v>
      </c>
      <c r="D79" s="558"/>
      <c r="E79" s="558"/>
      <c r="F79" s="558"/>
      <c r="G79" s="559"/>
      <c r="I79" s="475"/>
      <c r="K79" s="475"/>
      <c r="L79" s="476" t="s">
        <v>642</v>
      </c>
      <c r="O79" s="464">
        <v>3</v>
      </c>
    </row>
    <row r="80" spans="1:80" x14ac:dyDescent="0.2">
      <c r="A80" s="473"/>
      <c r="B80" s="474"/>
      <c r="C80" s="557" t="s">
        <v>648</v>
      </c>
      <c r="D80" s="558"/>
      <c r="E80" s="558"/>
      <c r="F80" s="558"/>
      <c r="G80" s="559"/>
      <c r="I80" s="475"/>
      <c r="K80" s="475"/>
      <c r="L80" s="476" t="s">
        <v>648</v>
      </c>
      <c r="O80" s="464">
        <v>3</v>
      </c>
    </row>
    <row r="81" spans="1:80" x14ac:dyDescent="0.2">
      <c r="A81" s="473"/>
      <c r="B81" s="474"/>
      <c r="C81" s="557" t="s">
        <v>644</v>
      </c>
      <c r="D81" s="558"/>
      <c r="E81" s="558"/>
      <c r="F81" s="558"/>
      <c r="G81" s="559"/>
      <c r="I81" s="475"/>
      <c r="K81" s="475"/>
      <c r="L81" s="476" t="s">
        <v>644</v>
      </c>
      <c r="O81" s="464">
        <v>3</v>
      </c>
    </row>
    <row r="82" spans="1:80" x14ac:dyDescent="0.2">
      <c r="A82" s="465">
        <v>67</v>
      </c>
      <c r="B82" s="466" t="s">
        <v>649</v>
      </c>
      <c r="C82" s="467" t="s">
        <v>650</v>
      </c>
      <c r="D82" s="468" t="s">
        <v>183</v>
      </c>
      <c r="E82" s="469">
        <v>2</v>
      </c>
      <c r="F82" s="469"/>
      <c r="G82" s="470">
        <f t="shared" ref="G82:G113" si="20">E82*F82</f>
        <v>0</v>
      </c>
      <c r="H82" s="471">
        <v>1418</v>
      </c>
      <c r="I82" s="472">
        <f t="shared" ref="I82:I113" si="21">E82*H82</f>
        <v>2836</v>
      </c>
      <c r="J82" s="471">
        <v>0</v>
      </c>
      <c r="K82" s="472">
        <f t="shared" ref="K82:K113" si="22">E82*J82</f>
        <v>0</v>
      </c>
      <c r="O82" s="464">
        <v>2</v>
      </c>
      <c r="AA82" s="437">
        <v>1</v>
      </c>
      <c r="AB82" s="437">
        <v>1</v>
      </c>
      <c r="AC82" s="437">
        <v>1</v>
      </c>
      <c r="AZ82" s="437">
        <v>1</v>
      </c>
      <c r="BA82" s="437">
        <f t="shared" ref="BA82:BA113" si="23">IF(AZ82=1,G82,0)</f>
        <v>0</v>
      </c>
      <c r="BB82" s="437">
        <f t="shared" ref="BB82:BB113" si="24">IF(AZ82=2,G82,0)</f>
        <v>0</v>
      </c>
      <c r="BC82" s="437">
        <f t="shared" ref="BC82:BC113" si="25">IF(AZ82=3,G82,0)</f>
        <v>0</v>
      </c>
      <c r="BD82" s="437">
        <f t="shared" ref="BD82:BD113" si="26">IF(AZ82=4,G82,0)</f>
        <v>0</v>
      </c>
      <c r="BE82" s="437">
        <f t="shared" ref="BE82:BE113" si="27">IF(AZ82=5,G82,0)</f>
        <v>0</v>
      </c>
      <c r="CA82" s="464">
        <v>1</v>
      </c>
      <c r="CB82" s="464">
        <v>1</v>
      </c>
    </row>
    <row r="83" spans="1:80" ht="22.5" x14ac:dyDescent="0.2">
      <c r="A83" s="465">
        <v>68</v>
      </c>
      <c r="B83" s="466" t="s">
        <v>651</v>
      </c>
      <c r="C83" s="467" t="s">
        <v>652</v>
      </c>
      <c r="D83" s="468" t="s">
        <v>103</v>
      </c>
      <c r="E83" s="469">
        <v>10</v>
      </c>
      <c r="F83" s="469"/>
      <c r="G83" s="470">
        <f t="shared" si="20"/>
        <v>0</v>
      </c>
      <c r="H83" s="471">
        <v>36000</v>
      </c>
      <c r="I83" s="472">
        <f t="shared" si="21"/>
        <v>360000</v>
      </c>
      <c r="J83" s="471">
        <v>0</v>
      </c>
      <c r="K83" s="472">
        <f t="shared" si="22"/>
        <v>0</v>
      </c>
      <c r="O83" s="464">
        <v>2</v>
      </c>
      <c r="AA83" s="437">
        <v>1</v>
      </c>
      <c r="AB83" s="437">
        <v>1</v>
      </c>
      <c r="AC83" s="437">
        <v>1</v>
      </c>
      <c r="AZ83" s="437">
        <v>1</v>
      </c>
      <c r="BA83" s="437">
        <f t="shared" si="23"/>
        <v>0</v>
      </c>
      <c r="BB83" s="437">
        <f t="shared" si="24"/>
        <v>0</v>
      </c>
      <c r="BC83" s="437">
        <f t="shared" si="25"/>
        <v>0</v>
      </c>
      <c r="BD83" s="437">
        <f t="shared" si="26"/>
        <v>0</v>
      </c>
      <c r="BE83" s="437">
        <f t="shared" si="27"/>
        <v>0</v>
      </c>
      <c r="CA83" s="464">
        <v>1</v>
      </c>
      <c r="CB83" s="464">
        <v>1</v>
      </c>
    </row>
    <row r="84" spans="1:80" ht="22.5" x14ac:dyDescent="0.2">
      <c r="A84" s="465">
        <v>69</v>
      </c>
      <c r="B84" s="466" t="s">
        <v>653</v>
      </c>
      <c r="C84" s="467" t="s">
        <v>654</v>
      </c>
      <c r="D84" s="468" t="s">
        <v>103</v>
      </c>
      <c r="E84" s="469">
        <v>6</v>
      </c>
      <c r="F84" s="469"/>
      <c r="G84" s="470">
        <f t="shared" si="20"/>
        <v>0</v>
      </c>
      <c r="H84" s="471">
        <v>3840</v>
      </c>
      <c r="I84" s="472">
        <f t="shared" si="21"/>
        <v>23040</v>
      </c>
      <c r="J84" s="471">
        <v>0</v>
      </c>
      <c r="K84" s="472">
        <f t="shared" si="22"/>
        <v>0</v>
      </c>
      <c r="O84" s="464">
        <v>2</v>
      </c>
      <c r="AA84" s="437">
        <v>1</v>
      </c>
      <c r="AB84" s="437">
        <v>1</v>
      </c>
      <c r="AC84" s="437">
        <v>1</v>
      </c>
      <c r="AZ84" s="437">
        <v>1</v>
      </c>
      <c r="BA84" s="437">
        <f t="shared" si="23"/>
        <v>0</v>
      </c>
      <c r="BB84" s="437">
        <f t="shared" si="24"/>
        <v>0</v>
      </c>
      <c r="BC84" s="437">
        <f t="shared" si="25"/>
        <v>0</v>
      </c>
      <c r="BD84" s="437">
        <f t="shared" si="26"/>
        <v>0</v>
      </c>
      <c r="BE84" s="437">
        <f t="shared" si="27"/>
        <v>0</v>
      </c>
      <c r="CA84" s="464">
        <v>1</v>
      </c>
      <c r="CB84" s="464">
        <v>1</v>
      </c>
    </row>
    <row r="85" spans="1:80" ht="22.5" x14ac:dyDescent="0.2">
      <c r="A85" s="465">
        <v>70</v>
      </c>
      <c r="B85" s="466" t="s">
        <v>655</v>
      </c>
      <c r="C85" s="467" t="s">
        <v>656</v>
      </c>
      <c r="D85" s="468" t="s">
        <v>103</v>
      </c>
      <c r="E85" s="469">
        <v>7</v>
      </c>
      <c r="F85" s="469"/>
      <c r="G85" s="470">
        <f t="shared" si="20"/>
        <v>0</v>
      </c>
      <c r="H85" s="471">
        <v>7700</v>
      </c>
      <c r="I85" s="472">
        <f t="shared" si="21"/>
        <v>53900</v>
      </c>
      <c r="J85" s="471">
        <v>0</v>
      </c>
      <c r="K85" s="472">
        <f t="shared" si="22"/>
        <v>0</v>
      </c>
      <c r="O85" s="464">
        <v>2</v>
      </c>
      <c r="AA85" s="437">
        <v>1</v>
      </c>
      <c r="AB85" s="437">
        <v>1</v>
      </c>
      <c r="AC85" s="437">
        <v>1</v>
      </c>
      <c r="AZ85" s="437">
        <v>1</v>
      </c>
      <c r="BA85" s="437">
        <f t="shared" si="23"/>
        <v>0</v>
      </c>
      <c r="BB85" s="437">
        <f t="shared" si="24"/>
        <v>0</v>
      </c>
      <c r="BC85" s="437">
        <f t="shared" si="25"/>
        <v>0</v>
      </c>
      <c r="BD85" s="437">
        <f t="shared" si="26"/>
        <v>0</v>
      </c>
      <c r="BE85" s="437">
        <f t="shared" si="27"/>
        <v>0</v>
      </c>
      <c r="CA85" s="464">
        <v>1</v>
      </c>
      <c r="CB85" s="464">
        <v>1</v>
      </c>
    </row>
    <row r="86" spans="1:80" ht="22.5" x14ac:dyDescent="0.2">
      <c r="A86" s="465">
        <v>71</v>
      </c>
      <c r="B86" s="466" t="s">
        <v>657</v>
      </c>
      <c r="C86" s="467" t="s">
        <v>658</v>
      </c>
      <c r="D86" s="468" t="s">
        <v>103</v>
      </c>
      <c r="E86" s="469">
        <v>2</v>
      </c>
      <c r="F86" s="469"/>
      <c r="G86" s="470">
        <f t="shared" si="20"/>
        <v>0</v>
      </c>
      <c r="H86" s="471">
        <v>1580</v>
      </c>
      <c r="I86" s="472">
        <f t="shared" si="21"/>
        <v>3160</v>
      </c>
      <c r="J86" s="471">
        <v>0</v>
      </c>
      <c r="K86" s="472">
        <f t="shared" si="22"/>
        <v>0</v>
      </c>
      <c r="O86" s="464">
        <v>2</v>
      </c>
      <c r="AA86" s="437">
        <v>1</v>
      </c>
      <c r="AB86" s="437">
        <v>1</v>
      </c>
      <c r="AC86" s="437">
        <v>1</v>
      </c>
      <c r="AZ86" s="437">
        <v>1</v>
      </c>
      <c r="BA86" s="437">
        <f t="shared" si="23"/>
        <v>0</v>
      </c>
      <c r="BB86" s="437">
        <f t="shared" si="24"/>
        <v>0</v>
      </c>
      <c r="BC86" s="437">
        <f t="shared" si="25"/>
        <v>0</v>
      </c>
      <c r="BD86" s="437">
        <f t="shared" si="26"/>
        <v>0</v>
      </c>
      <c r="BE86" s="437">
        <f t="shared" si="27"/>
        <v>0</v>
      </c>
      <c r="CA86" s="464">
        <v>1</v>
      </c>
      <c r="CB86" s="464">
        <v>1</v>
      </c>
    </row>
    <row r="87" spans="1:80" ht="33.75" x14ac:dyDescent="0.2">
      <c r="A87" s="465">
        <v>72</v>
      </c>
      <c r="B87" s="466" t="s">
        <v>659</v>
      </c>
      <c r="C87" s="467" t="s">
        <v>660</v>
      </c>
      <c r="D87" s="468" t="s">
        <v>103</v>
      </c>
      <c r="E87" s="469">
        <v>4</v>
      </c>
      <c r="F87" s="469"/>
      <c r="G87" s="470">
        <f t="shared" si="20"/>
        <v>0</v>
      </c>
      <c r="H87" s="471">
        <v>7600</v>
      </c>
      <c r="I87" s="472">
        <f t="shared" si="21"/>
        <v>30400</v>
      </c>
      <c r="J87" s="471">
        <v>0</v>
      </c>
      <c r="K87" s="472">
        <f t="shared" si="22"/>
        <v>0</v>
      </c>
      <c r="O87" s="464">
        <v>2</v>
      </c>
      <c r="AA87" s="437">
        <v>1</v>
      </c>
      <c r="AB87" s="437">
        <v>1</v>
      </c>
      <c r="AC87" s="437">
        <v>1</v>
      </c>
      <c r="AZ87" s="437">
        <v>1</v>
      </c>
      <c r="BA87" s="437">
        <f t="shared" si="23"/>
        <v>0</v>
      </c>
      <c r="BB87" s="437">
        <f t="shared" si="24"/>
        <v>0</v>
      </c>
      <c r="BC87" s="437">
        <f t="shared" si="25"/>
        <v>0</v>
      </c>
      <c r="BD87" s="437">
        <f t="shared" si="26"/>
        <v>0</v>
      </c>
      <c r="BE87" s="437">
        <f t="shared" si="27"/>
        <v>0</v>
      </c>
      <c r="CA87" s="464">
        <v>1</v>
      </c>
      <c r="CB87" s="464">
        <v>1</v>
      </c>
    </row>
    <row r="88" spans="1:80" ht="22.5" x14ac:dyDescent="0.2">
      <c r="A88" s="465">
        <v>73</v>
      </c>
      <c r="B88" s="466" t="s">
        <v>661</v>
      </c>
      <c r="C88" s="467" t="s">
        <v>662</v>
      </c>
      <c r="D88" s="468" t="s">
        <v>103</v>
      </c>
      <c r="E88" s="469">
        <v>5</v>
      </c>
      <c r="F88" s="469"/>
      <c r="G88" s="470">
        <f t="shared" si="20"/>
        <v>0</v>
      </c>
      <c r="H88" s="471">
        <v>9860</v>
      </c>
      <c r="I88" s="472">
        <f t="shared" si="21"/>
        <v>49300</v>
      </c>
      <c r="J88" s="471">
        <v>0</v>
      </c>
      <c r="K88" s="472">
        <f t="shared" si="22"/>
        <v>0</v>
      </c>
      <c r="O88" s="464">
        <v>2</v>
      </c>
      <c r="AA88" s="437">
        <v>1</v>
      </c>
      <c r="AB88" s="437">
        <v>1</v>
      </c>
      <c r="AC88" s="437">
        <v>1</v>
      </c>
      <c r="AZ88" s="437">
        <v>1</v>
      </c>
      <c r="BA88" s="437">
        <f t="shared" si="23"/>
        <v>0</v>
      </c>
      <c r="BB88" s="437">
        <f t="shared" si="24"/>
        <v>0</v>
      </c>
      <c r="BC88" s="437">
        <f t="shared" si="25"/>
        <v>0</v>
      </c>
      <c r="BD88" s="437">
        <f t="shared" si="26"/>
        <v>0</v>
      </c>
      <c r="BE88" s="437">
        <f t="shared" si="27"/>
        <v>0</v>
      </c>
      <c r="CA88" s="464">
        <v>1</v>
      </c>
      <c r="CB88" s="464">
        <v>1</v>
      </c>
    </row>
    <row r="89" spans="1:80" ht="22.5" x14ac:dyDescent="0.2">
      <c r="A89" s="465">
        <v>74</v>
      </c>
      <c r="B89" s="466" t="s">
        <v>663</v>
      </c>
      <c r="C89" s="467" t="s">
        <v>664</v>
      </c>
      <c r="D89" s="468" t="s">
        <v>103</v>
      </c>
      <c r="E89" s="469">
        <v>2</v>
      </c>
      <c r="F89" s="469"/>
      <c r="G89" s="470">
        <f t="shared" si="20"/>
        <v>0</v>
      </c>
      <c r="H89" s="471">
        <v>4968</v>
      </c>
      <c r="I89" s="472">
        <f t="shared" si="21"/>
        <v>9936</v>
      </c>
      <c r="J89" s="471">
        <v>0</v>
      </c>
      <c r="K89" s="472">
        <f t="shared" si="22"/>
        <v>0</v>
      </c>
      <c r="O89" s="464">
        <v>2</v>
      </c>
      <c r="AA89" s="437">
        <v>1</v>
      </c>
      <c r="AB89" s="437">
        <v>1</v>
      </c>
      <c r="AC89" s="437">
        <v>1</v>
      </c>
      <c r="AZ89" s="437">
        <v>1</v>
      </c>
      <c r="BA89" s="437">
        <f t="shared" si="23"/>
        <v>0</v>
      </c>
      <c r="BB89" s="437">
        <f t="shared" si="24"/>
        <v>0</v>
      </c>
      <c r="BC89" s="437">
        <f t="shared" si="25"/>
        <v>0</v>
      </c>
      <c r="BD89" s="437">
        <f t="shared" si="26"/>
        <v>0</v>
      </c>
      <c r="BE89" s="437">
        <f t="shared" si="27"/>
        <v>0</v>
      </c>
      <c r="CA89" s="464">
        <v>1</v>
      </c>
      <c r="CB89" s="464">
        <v>1</v>
      </c>
    </row>
    <row r="90" spans="1:80" ht="22.5" x14ac:dyDescent="0.2">
      <c r="A90" s="465">
        <v>75</v>
      </c>
      <c r="B90" s="466" t="s">
        <v>665</v>
      </c>
      <c r="C90" s="467" t="s">
        <v>666</v>
      </c>
      <c r="D90" s="468" t="s">
        <v>103</v>
      </c>
      <c r="E90" s="469">
        <v>1</v>
      </c>
      <c r="F90" s="469"/>
      <c r="G90" s="470">
        <f t="shared" si="20"/>
        <v>0</v>
      </c>
      <c r="H90" s="471">
        <v>2394</v>
      </c>
      <c r="I90" s="472">
        <f t="shared" si="21"/>
        <v>2394</v>
      </c>
      <c r="J90" s="471">
        <v>0</v>
      </c>
      <c r="K90" s="472">
        <f t="shared" si="22"/>
        <v>0</v>
      </c>
      <c r="O90" s="464">
        <v>2</v>
      </c>
      <c r="AA90" s="437">
        <v>1</v>
      </c>
      <c r="AB90" s="437">
        <v>1</v>
      </c>
      <c r="AC90" s="437">
        <v>1</v>
      </c>
      <c r="AZ90" s="437">
        <v>1</v>
      </c>
      <c r="BA90" s="437">
        <f t="shared" si="23"/>
        <v>0</v>
      </c>
      <c r="BB90" s="437">
        <f t="shared" si="24"/>
        <v>0</v>
      </c>
      <c r="BC90" s="437">
        <f t="shared" si="25"/>
        <v>0</v>
      </c>
      <c r="BD90" s="437">
        <f t="shared" si="26"/>
        <v>0</v>
      </c>
      <c r="BE90" s="437">
        <f t="shared" si="27"/>
        <v>0</v>
      </c>
      <c r="CA90" s="464">
        <v>1</v>
      </c>
      <c r="CB90" s="464">
        <v>1</v>
      </c>
    </row>
    <row r="91" spans="1:80" x14ac:dyDescent="0.2">
      <c r="A91" s="465">
        <v>76</v>
      </c>
      <c r="B91" s="466" t="s">
        <v>667</v>
      </c>
      <c r="C91" s="467" t="s">
        <v>668</v>
      </c>
      <c r="D91" s="468" t="s">
        <v>183</v>
      </c>
      <c r="E91" s="469">
        <v>11</v>
      </c>
      <c r="F91" s="469"/>
      <c r="G91" s="470">
        <f t="shared" si="20"/>
        <v>0</v>
      </c>
      <c r="H91" s="471">
        <v>1040.5999999999999</v>
      </c>
      <c r="I91" s="472">
        <f t="shared" si="21"/>
        <v>11446.599999999999</v>
      </c>
      <c r="J91" s="471">
        <v>0</v>
      </c>
      <c r="K91" s="472">
        <f t="shared" si="22"/>
        <v>0</v>
      </c>
      <c r="O91" s="464">
        <v>2</v>
      </c>
      <c r="AA91" s="437">
        <v>1</v>
      </c>
      <c r="AB91" s="437">
        <v>1</v>
      </c>
      <c r="AC91" s="437">
        <v>1</v>
      </c>
      <c r="AZ91" s="437">
        <v>1</v>
      </c>
      <c r="BA91" s="437">
        <f t="shared" si="23"/>
        <v>0</v>
      </c>
      <c r="BB91" s="437">
        <f t="shared" si="24"/>
        <v>0</v>
      </c>
      <c r="BC91" s="437">
        <f t="shared" si="25"/>
        <v>0</v>
      </c>
      <c r="BD91" s="437">
        <f t="shared" si="26"/>
        <v>0</v>
      </c>
      <c r="BE91" s="437">
        <f t="shared" si="27"/>
        <v>0</v>
      </c>
      <c r="CA91" s="464">
        <v>1</v>
      </c>
      <c r="CB91" s="464">
        <v>1</v>
      </c>
    </row>
    <row r="92" spans="1:80" x14ac:dyDescent="0.2">
      <c r="A92" s="465">
        <v>77</v>
      </c>
      <c r="B92" s="466" t="s">
        <v>669</v>
      </c>
      <c r="C92" s="467" t="s">
        <v>670</v>
      </c>
      <c r="D92" s="468" t="s">
        <v>183</v>
      </c>
      <c r="E92" s="469">
        <v>5</v>
      </c>
      <c r="F92" s="469"/>
      <c r="G92" s="470">
        <f t="shared" si="20"/>
        <v>0</v>
      </c>
      <c r="H92" s="471">
        <v>650</v>
      </c>
      <c r="I92" s="472">
        <f t="shared" si="21"/>
        <v>3250</v>
      </c>
      <c r="J92" s="471">
        <v>0</v>
      </c>
      <c r="K92" s="472">
        <f t="shared" si="22"/>
        <v>0</v>
      </c>
      <c r="O92" s="464">
        <v>2</v>
      </c>
      <c r="AA92" s="437">
        <v>1</v>
      </c>
      <c r="AB92" s="437">
        <v>1</v>
      </c>
      <c r="AC92" s="437">
        <v>1</v>
      </c>
      <c r="AZ92" s="437">
        <v>1</v>
      </c>
      <c r="BA92" s="437">
        <f t="shared" si="23"/>
        <v>0</v>
      </c>
      <c r="BB92" s="437">
        <f t="shared" si="24"/>
        <v>0</v>
      </c>
      <c r="BC92" s="437">
        <f t="shared" si="25"/>
        <v>0</v>
      </c>
      <c r="BD92" s="437">
        <f t="shared" si="26"/>
        <v>0</v>
      </c>
      <c r="BE92" s="437">
        <f t="shared" si="27"/>
        <v>0</v>
      </c>
      <c r="CA92" s="464">
        <v>1</v>
      </c>
      <c r="CB92" s="464">
        <v>1</v>
      </c>
    </row>
    <row r="93" spans="1:80" x14ac:dyDescent="0.2">
      <c r="A93" s="465">
        <v>78</v>
      </c>
      <c r="B93" s="466" t="s">
        <v>671</v>
      </c>
      <c r="C93" s="467" t="s">
        <v>672</v>
      </c>
      <c r="D93" s="468" t="s">
        <v>183</v>
      </c>
      <c r="E93" s="469">
        <v>12</v>
      </c>
      <c r="F93" s="469"/>
      <c r="G93" s="470">
        <f t="shared" si="20"/>
        <v>0</v>
      </c>
      <c r="H93" s="471">
        <v>1230</v>
      </c>
      <c r="I93" s="472">
        <f t="shared" si="21"/>
        <v>14760</v>
      </c>
      <c r="J93" s="471">
        <v>0</v>
      </c>
      <c r="K93" s="472">
        <f t="shared" si="22"/>
        <v>0</v>
      </c>
      <c r="O93" s="464">
        <v>2</v>
      </c>
      <c r="AA93" s="437">
        <v>1</v>
      </c>
      <c r="AB93" s="437">
        <v>1</v>
      </c>
      <c r="AC93" s="437">
        <v>1</v>
      </c>
      <c r="AZ93" s="437">
        <v>1</v>
      </c>
      <c r="BA93" s="437">
        <f t="shared" si="23"/>
        <v>0</v>
      </c>
      <c r="BB93" s="437">
        <f t="shared" si="24"/>
        <v>0</v>
      </c>
      <c r="BC93" s="437">
        <f t="shared" si="25"/>
        <v>0</v>
      </c>
      <c r="BD93" s="437">
        <f t="shared" si="26"/>
        <v>0</v>
      </c>
      <c r="BE93" s="437">
        <f t="shared" si="27"/>
        <v>0</v>
      </c>
      <c r="CA93" s="464">
        <v>1</v>
      </c>
      <c r="CB93" s="464">
        <v>1</v>
      </c>
    </row>
    <row r="94" spans="1:80" x14ac:dyDescent="0.2">
      <c r="A94" s="465">
        <v>79</v>
      </c>
      <c r="B94" s="466" t="s">
        <v>673</v>
      </c>
      <c r="C94" s="467" t="s">
        <v>674</v>
      </c>
      <c r="D94" s="468" t="s">
        <v>183</v>
      </c>
      <c r="E94" s="469">
        <v>2</v>
      </c>
      <c r="F94" s="469"/>
      <c r="G94" s="470">
        <f t="shared" si="20"/>
        <v>0</v>
      </c>
      <c r="H94" s="471">
        <v>330</v>
      </c>
      <c r="I94" s="472">
        <f t="shared" si="21"/>
        <v>660</v>
      </c>
      <c r="J94" s="471">
        <v>0</v>
      </c>
      <c r="K94" s="472">
        <f t="shared" si="22"/>
        <v>0</v>
      </c>
      <c r="O94" s="464">
        <v>2</v>
      </c>
      <c r="AA94" s="437">
        <v>1</v>
      </c>
      <c r="AB94" s="437">
        <v>1</v>
      </c>
      <c r="AC94" s="437">
        <v>1</v>
      </c>
      <c r="AZ94" s="437">
        <v>1</v>
      </c>
      <c r="BA94" s="437">
        <f t="shared" si="23"/>
        <v>0</v>
      </c>
      <c r="BB94" s="437">
        <f t="shared" si="24"/>
        <v>0</v>
      </c>
      <c r="BC94" s="437">
        <f t="shared" si="25"/>
        <v>0</v>
      </c>
      <c r="BD94" s="437">
        <f t="shared" si="26"/>
        <v>0</v>
      </c>
      <c r="BE94" s="437">
        <f t="shared" si="27"/>
        <v>0</v>
      </c>
      <c r="CA94" s="464">
        <v>1</v>
      </c>
      <c r="CB94" s="464">
        <v>1</v>
      </c>
    </row>
    <row r="95" spans="1:80" x14ac:dyDescent="0.2">
      <c r="A95" s="465">
        <v>80</v>
      </c>
      <c r="B95" s="466" t="s">
        <v>675</v>
      </c>
      <c r="C95" s="467" t="s">
        <v>676</v>
      </c>
      <c r="D95" s="468" t="s">
        <v>183</v>
      </c>
      <c r="E95" s="469">
        <v>4</v>
      </c>
      <c r="F95" s="469"/>
      <c r="G95" s="470">
        <f t="shared" si="20"/>
        <v>0</v>
      </c>
      <c r="H95" s="471">
        <v>590</v>
      </c>
      <c r="I95" s="472">
        <f t="shared" si="21"/>
        <v>2360</v>
      </c>
      <c r="J95" s="471">
        <v>0</v>
      </c>
      <c r="K95" s="472">
        <f t="shared" si="22"/>
        <v>0</v>
      </c>
      <c r="O95" s="464">
        <v>2</v>
      </c>
      <c r="AA95" s="437">
        <v>1</v>
      </c>
      <c r="AB95" s="437">
        <v>1</v>
      </c>
      <c r="AC95" s="437">
        <v>1</v>
      </c>
      <c r="AZ95" s="437">
        <v>1</v>
      </c>
      <c r="BA95" s="437">
        <f t="shared" si="23"/>
        <v>0</v>
      </c>
      <c r="BB95" s="437">
        <f t="shared" si="24"/>
        <v>0</v>
      </c>
      <c r="BC95" s="437">
        <f t="shared" si="25"/>
        <v>0</v>
      </c>
      <c r="BD95" s="437">
        <f t="shared" si="26"/>
        <v>0</v>
      </c>
      <c r="BE95" s="437">
        <f t="shared" si="27"/>
        <v>0</v>
      </c>
      <c r="CA95" s="464">
        <v>1</v>
      </c>
      <c r="CB95" s="464">
        <v>1</v>
      </c>
    </row>
    <row r="96" spans="1:80" x14ac:dyDescent="0.2">
      <c r="A96" s="465">
        <v>81</v>
      </c>
      <c r="B96" s="466" t="s">
        <v>677</v>
      </c>
      <c r="C96" s="467" t="s">
        <v>678</v>
      </c>
      <c r="D96" s="468" t="s">
        <v>183</v>
      </c>
      <c r="E96" s="469">
        <v>27</v>
      </c>
      <c r="F96" s="469"/>
      <c r="G96" s="470">
        <f t="shared" si="20"/>
        <v>0</v>
      </c>
      <c r="H96" s="471">
        <v>926.1</v>
      </c>
      <c r="I96" s="472">
        <f t="shared" si="21"/>
        <v>25004.7</v>
      </c>
      <c r="J96" s="471">
        <v>0</v>
      </c>
      <c r="K96" s="472">
        <f t="shared" si="22"/>
        <v>0</v>
      </c>
      <c r="O96" s="464">
        <v>2</v>
      </c>
      <c r="AA96" s="437">
        <v>1</v>
      </c>
      <c r="AB96" s="437">
        <v>1</v>
      </c>
      <c r="AC96" s="437">
        <v>1</v>
      </c>
      <c r="AZ96" s="437">
        <v>1</v>
      </c>
      <c r="BA96" s="437">
        <f t="shared" si="23"/>
        <v>0</v>
      </c>
      <c r="BB96" s="437">
        <f t="shared" si="24"/>
        <v>0</v>
      </c>
      <c r="BC96" s="437">
        <f t="shared" si="25"/>
        <v>0</v>
      </c>
      <c r="BD96" s="437">
        <f t="shared" si="26"/>
        <v>0</v>
      </c>
      <c r="BE96" s="437">
        <f t="shared" si="27"/>
        <v>0</v>
      </c>
      <c r="CA96" s="464">
        <v>1</v>
      </c>
      <c r="CB96" s="464">
        <v>1</v>
      </c>
    </row>
    <row r="97" spans="1:80" x14ac:dyDescent="0.2">
      <c r="A97" s="465">
        <v>82</v>
      </c>
      <c r="B97" s="466" t="s">
        <v>679</v>
      </c>
      <c r="C97" s="467" t="s">
        <v>680</v>
      </c>
      <c r="D97" s="468" t="s">
        <v>183</v>
      </c>
      <c r="E97" s="469">
        <v>7</v>
      </c>
      <c r="F97" s="469"/>
      <c r="G97" s="470">
        <f t="shared" si="20"/>
        <v>0</v>
      </c>
      <c r="H97" s="471">
        <v>301</v>
      </c>
      <c r="I97" s="472">
        <f t="shared" si="21"/>
        <v>2107</v>
      </c>
      <c r="J97" s="471">
        <v>0</v>
      </c>
      <c r="K97" s="472">
        <f t="shared" si="22"/>
        <v>0</v>
      </c>
      <c r="O97" s="464">
        <v>2</v>
      </c>
      <c r="AA97" s="437">
        <v>1</v>
      </c>
      <c r="AB97" s="437">
        <v>1</v>
      </c>
      <c r="AC97" s="437">
        <v>1</v>
      </c>
      <c r="AZ97" s="437">
        <v>1</v>
      </c>
      <c r="BA97" s="437">
        <f t="shared" si="23"/>
        <v>0</v>
      </c>
      <c r="BB97" s="437">
        <f t="shared" si="24"/>
        <v>0</v>
      </c>
      <c r="BC97" s="437">
        <f t="shared" si="25"/>
        <v>0</v>
      </c>
      <c r="BD97" s="437">
        <f t="shared" si="26"/>
        <v>0</v>
      </c>
      <c r="BE97" s="437">
        <f t="shared" si="27"/>
        <v>0</v>
      </c>
      <c r="CA97" s="464">
        <v>1</v>
      </c>
      <c r="CB97" s="464">
        <v>1</v>
      </c>
    </row>
    <row r="98" spans="1:80" x14ac:dyDescent="0.2">
      <c r="A98" s="465">
        <v>83</v>
      </c>
      <c r="B98" s="466" t="s">
        <v>681</v>
      </c>
      <c r="C98" s="467" t="s">
        <v>682</v>
      </c>
      <c r="D98" s="468" t="s">
        <v>103</v>
      </c>
      <c r="E98" s="469">
        <v>2</v>
      </c>
      <c r="F98" s="469"/>
      <c r="G98" s="470">
        <f t="shared" si="20"/>
        <v>0</v>
      </c>
      <c r="H98" s="471">
        <v>1340.6</v>
      </c>
      <c r="I98" s="472">
        <f t="shared" si="21"/>
        <v>2681.2</v>
      </c>
      <c r="J98" s="471">
        <v>0</v>
      </c>
      <c r="K98" s="472">
        <f t="shared" si="22"/>
        <v>0</v>
      </c>
      <c r="O98" s="464">
        <v>2</v>
      </c>
      <c r="AA98" s="437">
        <v>1</v>
      </c>
      <c r="AB98" s="437">
        <v>1</v>
      </c>
      <c r="AC98" s="437">
        <v>1</v>
      </c>
      <c r="AZ98" s="437">
        <v>1</v>
      </c>
      <c r="BA98" s="437">
        <f t="shared" si="23"/>
        <v>0</v>
      </c>
      <c r="BB98" s="437">
        <f t="shared" si="24"/>
        <v>0</v>
      </c>
      <c r="BC98" s="437">
        <f t="shared" si="25"/>
        <v>0</v>
      </c>
      <c r="BD98" s="437">
        <f t="shared" si="26"/>
        <v>0</v>
      </c>
      <c r="BE98" s="437">
        <f t="shared" si="27"/>
        <v>0</v>
      </c>
      <c r="CA98" s="464">
        <v>1</v>
      </c>
      <c r="CB98" s="464">
        <v>1</v>
      </c>
    </row>
    <row r="99" spans="1:80" ht="22.5" x14ac:dyDescent="0.2">
      <c r="A99" s="465">
        <v>84</v>
      </c>
      <c r="B99" s="466" t="s">
        <v>683</v>
      </c>
      <c r="C99" s="467" t="s">
        <v>684</v>
      </c>
      <c r="D99" s="468" t="s">
        <v>103</v>
      </c>
      <c r="E99" s="469">
        <v>2</v>
      </c>
      <c r="F99" s="469"/>
      <c r="G99" s="470">
        <f t="shared" si="20"/>
        <v>0</v>
      </c>
      <c r="H99" s="471">
        <v>127.4</v>
      </c>
      <c r="I99" s="472">
        <f t="shared" si="21"/>
        <v>254.8</v>
      </c>
      <c r="J99" s="471">
        <v>0</v>
      </c>
      <c r="K99" s="472">
        <f t="shared" si="22"/>
        <v>0</v>
      </c>
      <c r="O99" s="464">
        <v>2</v>
      </c>
      <c r="AA99" s="437">
        <v>1</v>
      </c>
      <c r="AB99" s="437">
        <v>1</v>
      </c>
      <c r="AC99" s="437">
        <v>1</v>
      </c>
      <c r="AZ99" s="437">
        <v>1</v>
      </c>
      <c r="BA99" s="437">
        <f t="shared" si="23"/>
        <v>0</v>
      </c>
      <c r="BB99" s="437">
        <f t="shared" si="24"/>
        <v>0</v>
      </c>
      <c r="BC99" s="437">
        <f t="shared" si="25"/>
        <v>0</v>
      </c>
      <c r="BD99" s="437">
        <f t="shared" si="26"/>
        <v>0</v>
      </c>
      <c r="BE99" s="437">
        <f t="shared" si="27"/>
        <v>0</v>
      </c>
      <c r="CA99" s="464">
        <v>1</v>
      </c>
      <c r="CB99" s="464">
        <v>1</v>
      </c>
    </row>
    <row r="100" spans="1:80" x14ac:dyDescent="0.2">
      <c r="A100" s="465">
        <v>85</v>
      </c>
      <c r="B100" s="466" t="s">
        <v>685</v>
      </c>
      <c r="C100" s="467" t="s">
        <v>686</v>
      </c>
      <c r="D100" s="468" t="s">
        <v>183</v>
      </c>
      <c r="E100" s="469">
        <v>2</v>
      </c>
      <c r="F100" s="469"/>
      <c r="G100" s="470">
        <f t="shared" si="20"/>
        <v>0</v>
      </c>
      <c r="H100" s="471">
        <v>35.159999999999997</v>
      </c>
      <c r="I100" s="472">
        <f t="shared" si="21"/>
        <v>70.319999999999993</v>
      </c>
      <c r="J100" s="471">
        <v>0</v>
      </c>
      <c r="K100" s="472">
        <f t="shared" si="22"/>
        <v>0</v>
      </c>
      <c r="O100" s="464">
        <v>2</v>
      </c>
      <c r="AA100" s="437">
        <v>1</v>
      </c>
      <c r="AB100" s="437">
        <v>1</v>
      </c>
      <c r="AC100" s="437">
        <v>1</v>
      </c>
      <c r="AZ100" s="437">
        <v>1</v>
      </c>
      <c r="BA100" s="437">
        <f t="shared" si="23"/>
        <v>0</v>
      </c>
      <c r="BB100" s="437">
        <f t="shared" si="24"/>
        <v>0</v>
      </c>
      <c r="BC100" s="437">
        <f t="shared" si="25"/>
        <v>0</v>
      </c>
      <c r="BD100" s="437">
        <f t="shared" si="26"/>
        <v>0</v>
      </c>
      <c r="BE100" s="437">
        <f t="shared" si="27"/>
        <v>0</v>
      </c>
      <c r="CA100" s="464">
        <v>1</v>
      </c>
      <c r="CB100" s="464">
        <v>1</v>
      </c>
    </row>
    <row r="101" spans="1:80" x14ac:dyDescent="0.2">
      <c r="A101" s="465">
        <v>86</v>
      </c>
      <c r="B101" s="466" t="s">
        <v>488</v>
      </c>
      <c r="C101" s="467" t="s">
        <v>489</v>
      </c>
      <c r="D101" s="468" t="s">
        <v>183</v>
      </c>
      <c r="E101" s="469">
        <v>93</v>
      </c>
      <c r="F101" s="469"/>
      <c r="G101" s="470">
        <f t="shared" si="20"/>
        <v>0</v>
      </c>
      <c r="H101" s="471">
        <v>2008.8</v>
      </c>
      <c r="I101" s="472">
        <f t="shared" si="21"/>
        <v>186818.4</v>
      </c>
      <c r="J101" s="471">
        <v>0</v>
      </c>
      <c r="K101" s="472">
        <f t="shared" si="22"/>
        <v>0</v>
      </c>
      <c r="O101" s="464">
        <v>2</v>
      </c>
      <c r="AA101" s="437">
        <v>1</v>
      </c>
      <c r="AB101" s="437">
        <v>1</v>
      </c>
      <c r="AC101" s="437">
        <v>1</v>
      </c>
      <c r="AZ101" s="437">
        <v>1</v>
      </c>
      <c r="BA101" s="437">
        <f t="shared" si="23"/>
        <v>0</v>
      </c>
      <c r="BB101" s="437">
        <f t="shared" si="24"/>
        <v>0</v>
      </c>
      <c r="BC101" s="437">
        <f t="shared" si="25"/>
        <v>0</v>
      </c>
      <c r="BD101" s="437">
        <f t="shared" si="26"/>
        <v>0</v>
      </c>
      <c r="BE101" s="437">
        <f t="shared" si="27"/>
        <v>0</v>
      </c>
      <c r="CA101" s="464">
        <v>1</v>
      </c>
      <c r="CB101" s="464">
        <v>1</v>
      </c>
    </row>
    <row r="102" spans="1:80" ht="22.5" x14ac:dyDescent="0.2">
      <c r="A102" s="465">
        <v>87</v>
      </c>
      <c r="B102" s="466" t="s">
        <v>687</v>
      </c>
      <c r="C102" s="467" t="s">
        <v>688</v>
      </c>
      <c r="D102" s="468" t="s">
        <v>183</v>
      </c>
      <c r="E102" s="469">
        <v>57</v>
      </c>
      <c r="F102" s="469"/>
      <c r="G102" s="470">
        <f t="shared" si="20"/>
        <v>0</v>
      </c>
      <c r="H102" s="471">
        <v>5143.1099999999997</v>
      </c>
      <c r="I102" s="472">
        <f t="shared" si="21"/>
        <v>293157.26999999996</v>
      </c>
      <c r="J102" s="471">
        <v>0</v>
      </c>
      <c r="K102" s="472">
        <f t="shared" si="22"/>
        <v>0</v>
      </c>
      <c r="O102" s="464">
        <v>2</v>
      </c>
      <c r="AA102" s="437">
        <v>1</v>
      </c>
      <c r="AB102" s="437">
        <v>1</v>
      </c>
      <c r="AC102" s="437">
        <v>1</v>
      </c>
      <c r="AZ102" s="437">
        <v>1</v>
      </c>
      <c r="BA102" s="437">
        <f t="shared" si="23"/>
        <v>0</v>
      </c>
      <c r="BB102" s="437">
        <f t="shared" si="24"/>
        <v>0</v>
      </c>
      <c r="BC102" s="437">
        <f t="shared" si="25"/>
        <v>0</v>
      </c>
      <c r="BD102" s="437">
        <f t="shared" si="26"/>
        <v>0</v>
      </c>
      <c r="BE102" s="437">
        <f t="shared" si="27"/>
        <v>0</v>
      </c>
      <c r="CA102" s="464">
        <v>1</v>
      </c>
      <c r="CB102" s="464">
        <v>1</v>
      </c>
    </row>
    <row r="103" spans="1:80" ht="22.5" x14ac:dyDescent="0.2">
      <c r="A103" s="465">
        <v>88</v>
      </c>
      <c r="B103" s="466" t="s">
        <v>689</v>
      </c>
      <c r="C103" s="467" t="s">
        <v>690</v>
      </c>
      <c r="D103" s="468" t="s">
        <v>183</v>
      </c>
      <c r="E103" s="469">
        <v>30</v>
      </c>
      <c r="F103" s="469"/>
      <c r="G103" s="470">
        <f t="shared" si="20"/>
        <v>0</v>
      </c>
      <c r="H103" s="471">
        <v>2169.9</v>
      </c>
      <c r="I103" s="472">
        <f t="shared" si="21"/>
        <v>65097</v>
      </c>
      <c r="J103" s="471">
        <v>0</v>
      </c>
      <c r="K103" s="472">
        <f t="shared" si="22"/>
        <v>0</v>
      </c>
      <c r="O103" s="464">
        <v>2</v>
      </c>
      <c r="AA103" s="437">
        <v>1</v>
      </c>
      <c r="AB103" s="437">
        <v>1</v>
      </c>
      <c r="AC103" s="437">
        <v>1</v>
      </c>
      <c r="AZ103" s="437">
        <v>1</v>
      </c>
      <c r="BA103" s="437">
        <f t="shared" si="23"/>
        <v>0</v>
      </c>
      <c r="BB103" s="437">
        <f t="shared" si="24"/>
        <v>0</v>
      </c>
      <c r="BC103" s="437">
        <f t="shared" si="25"/>
        <v>0</v>
      </c>
      <c r="BD103" s="437">
        <f t="shared" si="26"/>
        <v>0</v>
      </c>
      <c r="BE103" s="437">
        <f t="shared" si="27"/>
        <v>0</v>
      </c>
      <c r="CA103" s="464">
        <v>1</v>
      </c>
      <c r="CB103" s="464">
        <v>1</v>
      </c>
    </row>
    <row r="104" spans="1:80" ht="22.5" x14ac:dyDescent="0.2">
      <c r="A104" s="465">
        <v>89</v>
      </c>
      <c r="B104" s="466" t="s">
        <v>691</v>
      </c>
      <c r="C104" s="467" t="s">
        <v>692</v>
      </c>
      <c r="D104" s="468" t="s">
        <v>183</v>
      </c>
      <c r="E104" s="469">
        <v>1</v>
      </c>
      <c r="F104" s="469"/>
      <c r="G104" s="470">
        <f t="shared" si="20"/>
        <v>0</v>
      </c>
      <c r="H104" s="471">
        <v>84.4</v>
      </c>
      <c r="I104" s="472">
        <f t="shared" si="21"/>
        <v>84.4</v>
      </c>
      <c r="J104" s="471">
        <v>0</v>
      </c>
      <c r="K104" s="472">
        <f t="shared" si="22"/>
        <v>0</v>
      </c>
      <c r="O104" s="464">
        <v>2</v>
      </c>
      <c r="AA104" s="437">
        <v>1</v>
      </c>
      <c r="AB104" s="437">
        <v>1</v>
      </c>
      <c r="AC104" s="437">
        <v>1</v>
      </c>
      <c r="AZ104" s="437">
        <v>1</v>
      </c>
      <c r="BA104" s="437">
        <f t="shared" si="23"/>
        <v>0</v>
      </c>
      <c r="BB104" s="437">
        <f t="shared" si="24"/>
        <v>0</v>
      </c>
      <c r="BC104" s="437">
        <f t="shared" si="25"/>
        <v>0</v>
      </c>
      <c r="BD104" s="437">
        <f t="shared" si="26"/>
        <v>0</v>
      </c>
      <c r="BE104" s="437">
        <f t="shared" si="27"/>
        <v>0</v>
      </c>
      <c r="CA104" s="464">
        <v>1</v>
      </c>
      <c r="CB104" s="464">
        <v>1</v>
      </c>
    </row>
    <row r="105" spans="1:80" ht="22.5" x14ac:dyDescent="0.2">
      <c r="A105" s="465">
        <v>90</v>
      </c>
      <c r="B105" s="466" t="s">
        <v>693</v>
      </c>
      <c r="C105" s="467" t="s">
        <v>694</v>
      </c>
      <c r="D105" s="468" t="s">
        <v>183</v>
      </c>
      <c r="E105" s="469">
        <v>2</v>
      </c>
      <c r="F105" s="469"/>
      <c r="G105" s="470">
        <f t="shared" si="20"/>
        <v>0</v>
      </c>
      <c r="H105" s="471">
        <v>196.8</v>
      </c>
      <c r="I105" s="472">
        <f t="shared" si="21"/>
        <v>393.6</v>
      </c>
      <c r="J105" s="471">
        <v>0</v>
      </c>
      <c r="K105" s="472">
        <f t="shared" si="22"/>
        <v>0</v>
      </c>
      <c r="O105" s="464">
        <v>2</v>
      </c>
      <c r="AA105" s="437">
        <v>1</v>
      </c>
      <c r="AB105" s="437">
        <v>1</v>
      </c>
      <c r="AC105" s="437">
        <v>1</v>
      </c>
      <c r="AZ105" s="437">
        <v>1</v>
      </c>
      <c r="BA105" s="437">
        <f t="shared" si="23"/>
        <v>0</v>
      </c>
      <c r="BB105" s="437">
        <f t="shared" si="24"/>
        <v>0</v>
      </c>
      <c r="BC105" s="437">
        <f t="shared" si="25"/>
        <v>0</v>
      </c>
      <c r="BD105" s="437">
        <f t="shared" si="26"/>
        <v>0</v>
      </c>
      <c r="BE105" s="437">
        <f t="shared" si="27"/>
        <v>0</v>
      </c>
      <c r="CA105" s="464">
        <v>1</v>
      </c>
      <c r="CB105" s="464">
        <v>1</v>
      </c>
    </row>
    <row r="106" spans="1:80" ht="22.5" x14ac:dyDescent="0.2">
      <c r="A106" s="465">
        <v>91</v>
      </c>
      <c r="B106" s="466" t="s">
        <v>490</v>
      </c>
      <c r="C106" s="467" t="s">
        <v>491</v>
      </c>
      <c r="D106" s="468" t="s">
        <v>492</v>
      </c>
      <c r="E106" s="469">
        <v>5</v>
      </c>
      <c r="F106" s="469"/>
      <c r="G106" s="470">
        <f t="shared" si="20"/>
        <v>0</v>
      </c>
      <c r="H106" s="471">
        <v>175</v>
      </c>
      <c r="I106" s="472">
        <f t="shared" si="21"/>
        <v>875</v>
      </c>
      <c r="J106" s="471">
        <v>0</v>
      </c>
      <c r="K106" s="472">
        <f t="shared" si="22"/>
        <v>0</v>
      </c>
      <c r="O106" s="464">
        <v>2</v>
      </c>
      <c r="AA106" s="437">
        <v>1</v>
      </c>
      <c r="AB106" s="437">
        <v>1</v>
      </c>
      <c r="AC106" s="437">
        <v>1</v>
      </c>
      <c r="AZ106" s="437">
        <v>1</v>
      </c>
      <c r="BA106" s="437">
        <f t="shared" si="23"/>
        <v>0</v>
      </c>
      <c r="BB106" s="437">
        <f t="shared" si="24"/>
        <v>0</v>
      </c>
      <c r="BC106" s="437">
        <f t="shared" si="25"/>
        <v>0</v>
      </c>
      <c r="BD106" s="437">
        <f t="shared" si="26"/>
        <v>0</v>
      </c>
      <c r="BE106" s="437">
        <f t="shared" si="27"/>
        <v>0</v>
      </c>
      <c r="CA106" s="464">
        <v>1</v>
      </c>
      <c r="CB106" s="464">
        <v>1</v>
      </c>
    </row>
    <row r="107" spans="1:80" ht="22.5" x14ac:dyDescent="0.2">
      <c r="A107" s="465">
        <v>92</v>
      </c>
      <c r="B107" s="466" t="s">
        <v>695</v>
      </c>
      <c r="C107" s="467" t="s">
        <v>696</v>
      </c>
      <c r="D107" s="468" t="s">
        <v>183</v>
      </c>
      <c r="E107" s="469">
        <v>2</v>
      </c>
      <c r="F107" s="469"/>
      <c r="G107" s="470">
        <f t="shared" si="20"/>
        <v>0</v>
      </c>
      <c r="H107" s="471">
        <v>184</v>
      </c>
      <c r="I107" s="472">
        <f t="shared" si="21"/>
        <v>368</v>
      </c>
      <c r="J107" s="471">
        <v>0</v>
      </c>
      <c r="K107" s="472">
        <f t="shared" si="22"/>
        <v>0</v>
      </c>
      <c r="O107" s="464">
        <v>2</v>
      </c>
      <c r="AA107" s="437">
        <v>1</v>
      </c>
      <c r="AB107" s="437">
        <v>1</v>
      </c>
      <c r="AC107" s="437">
        <v>1</v>
      </c>
      <c r="AZ107" s="437">
        <v>1</v>
      </c>
      <c r="BA107" s="437">
        <f t="shared" si="23"/>
        <v>0</v>
      </c>
      <c r="BB107" s="437">
        <f t="shared" si="24"/>
        <v>0</v>
      </c>
      <c r="BC107" s="437">
        <f t="shared" si="25"/>
        <v>0</v>
      </c>
      <c r="BD107" s="437">
        <f t="shared" si="26"/>
        <v>0</v>
      </c>
      <c r="BE107" s="437">
        <f t="shared" si="27"/>
        <v>0</v>
      </c>
      <c r="CA107" s="464">
        <v>1</v>
      </c>
      <c r="CB107" s="464">
        <v>1</v>
      </c>
    </row>
    <row r="108" spans="1:80" x14ac:dyDescent="0.2">
      <c r="A108" s="465">
        <v>93</v>
      </c>
      <c r="B108" s="466" t="s">
        <v>497</v>
      </c>
      <c r="C108" s="467" t="s">
        <v>498</v>
      </c>
      <c r="D108" s="468" t="s">
        <v>183</v>
      </c>
      <c r="E108" s="469">
        <v>103</v>
      </c>
      <c r="F108" s="469"/>
      <c r="G108" s="470">
        <f t="shared" si="20"/>
        <v>0</v>
      </c>
      <c r="H108" s="471">
        <v>690.1</v>
      </c>
      <c r="I108" s="472">
        <f t="shared" si="21"/>
        <v>71080.3</v>
      </c>
      <c r="J108" s="471">
        <v>0</v>
      </c>
      <c r="K108" s="472">
        <f t="shared" si="22"/>
        <v>0</v>
      </c>
      <c r="O108" s="464">
        <v>2</v>
      </c>
      <c r="AA108" s="437">
        <v>1</v>
      </c>
      <c r="AB108" s="437">
        <v>1</v>
      </c>
      <c r="AC108" s="437">
        <v>1</v>
      </c>
      <c r="AZ108" s="437">
        <v>1</v>
      </c>
      <c r="BA108" s="437">
        <f t="shared" si="23"/>
        <v>0</v>
      </c>
      <c r="BB108" s="437">
        <f t="shared" si="24"/>
        <v>0</v>
      </c>
      <c r="BC108" s="437">
        <f t="shared" si="25"/>
        <v>0</v>
      </c>
      <c r="BD108" s="437">
        <f t="shared" si="26"/>
        <v>0</v>
      </c>
      <c r="BE108" s="437">
        <f t="shared" si="27"/>
        <v>0</v>
      </c>
      <c r="CA108" s="464">
        <v>1</v>
      </c>
      <c r="CB108" s="464">
        <v>1</v>
      </c>
    </row>
    <row r="109" spans="1:80" x14ac:dyDescent="0.2">
      <c r="A109" s="465">
        <v>94</v>
      </c>
      <c r="B109" s="466" t="s">
        <v>499</v>
      </c>
      <c r="C109" s="467" t="s">
        <v>500</v>
      </c>
      <c r="D109" s="468" t="s">
        <v>183</v>
      </c>
      <c r="E109" s="469">
        <v>25</v>
      </c>
      <c r="F109" s="469"/>
      <c r="G109" s="470">
        <f t="shared" si="20"/>
        <v>0</v>
      </c>
      <c r="H109" s="471">
        <v>272.5</v>
      </c>
      <c r="I109" s="472">
        <f t="shared" si="21"/>
        <v>6812.5</v>
      </c>
      <c r="J109" s="471">
        <v>0</v>
      </c>
      <c r="K109" s="472">
        <f t="shared" si="22"/>
        <v>0</v>
      </c>
      <c r="O109" s="464">
        <v>2</v>
      </c>
      <c r="AA109" s="437">
        <v>1</v>
      </c>
      <c r="AB109" s="437">
        <v>1</v>
      </c>
      <c r="AC109" s="437">
        <v>1</v>
      </c>
      <c r="AZ109" s="437">
        <v>1</v>
      </c>
      <c r="BA109" s="437">
        <f t="shared" si="23"/>
        <v>0</v>
      </c>
      <c r="BB109" s="437">
        <f t="shared" si="24"/>
        <v>0</v>
      </c>
      <c r="BC109" s="437">
        <f t="shared" si="25"/>
        <v>0</v>
      </c>
      <c r="BD109" s="437">
        <f t="shared" si="26"/>
        <v>0</v>
      </c>
      <c r="BE109" s="437">
        <f t="shared" si="27"/>
        <v>0</v>
      </c>
      <c r="CA109" s="464">
        <v>1</v>
      </c>
      <c r="CB109" s="464">
        <v>1</v>
      </c>
    </row>
    <row r="110" spans="1:80" x14ac:dyDescent="0.2">
      <c r="A110" s="465">
        <v>95</v>
      </c>
      <c r="B110" s="466" t="s">
        <v>697</v>
      </c>
      <c r="C110" s="467" t="s">
        <v>698</v>
      </c>
      <c r="D110" s="468" t="s">
        <v>183</v>
      </c>
      <c r="E110" s="469">
        <v>6</v>
      </c>
      <c r="F110" s="469"/>
      <c r="G110" s="470">
        <f t="shared" si="20"/>
        <v>0</v>
      </c>
      <c r="H110" s="471">
        <v>762</v>
      </c>
      <c r="I110" s="472">
        <f t="shared" si="21"/>
        <v>4572</v>
      </c>
      <c r="J110" s="471">
        <v>0</v>
      </c>
      <c r="K110" s="472">
        <f t="shared" si="22"/>
        <v>0</v>
      </c>
      <c r="O110" s="464">
        <v>2</v>
      </c>
      <c r="AA110" s="437">
        <v>1</v>
      </c>
      <c r="AB110" s="437">
        <v>1</v>
      </c>
      <c r="AC110" s="437">
        <v>1</v>
      </c>
      <c r="AZ110" s="437">
        <v>1</v>
      </c>
      <c r="BA110" s="437">
        <f t="shared" si="23"/>
        <v>0</v>
      </c>
      <c r="BB110" s="437">
        <f t="shared" si="24"/>
        <v>0</v>
      </c>
      <c r="BC110" s="437">
        <f t="shared" si="25"/>
        <v>0</v>
      </c>
      <c r="BD110" s="437">
        <f t="shared" si="26"/>
        <v>0</v>
      </c>
      <c r="BE110" s="437">
        <f t="shared" si="27"/>
        <v>0</v>
      </c>
      <c r="CA110" s="464">
        <v>1</v>
      </c>
      <c r="CB110" s="464">
        <v>1</v>
      </c>
    </row>
    <row r="111" spans="1:80" x14ac:dyDescent="0.2">
      <c r="A111" s="465">
        <v>96</v>
      </c>
      <c r="B111" s="466" t="s">
        <v>699</v>
      </c>
      <c r="C111" s="467" t="s">
        <v>700</v>
      </c>
      <c r="D111" s="468" t="s">
        <v>183</v>
      </c>
      <c r="E111" s="469">
        <v>2</v>
      </c>
      <c r="F111" s="469"/>
      <c r="G111" s="470">
        <f t="shared" si="20"/>
        <v>0</v>
      </c>
      <c r="H111" s="471">
        <v>123</v>
      </c>
      <c r="I111" s="472">
        <f t="shared" si="21"/>
        <v>246</v>
      </c>
      <c r="J111" s="471">
        <v>0</v>
      </c>
      <c r="K111" s="472">
        <f t="shared" si="22"/>
        <v>0</v>
      </c>
      <c r="O111" s="464">
        <v>2</v>
      </c>
      <c r="AA111" s="437">
        <v>1</v>
      </c>
      <c r="AB111" s="437">
        <v>1</v>
      </c>
      <c r="AC111" s="437">
        <v>1</v>
      </c>
      <c r="AZ111" s="437">
        <v>1</v>
      </c>
      <c r="BA111" s="437">
        <f t="shared" si="23"/>
        <v>0</v>
      </c>
      <c r="BB111" s="437">
        <f t="shared" si="24"/>
        <v>0</v>
      </c>
      <c r="BC111" s="437">
        <f t="shared" si="25"/>
        <v>0</v>
      </c>
      <c r="BD111" s="437">
        <f t="shared" si="26"/>
        <v>0</v>
      </c>
      <c r="BE111" s="437">
        <f t="shared" si="27"/>
        <v>0</v>
      </c>
      <c r="CA111" s="464">
        <v>1</v>
      </c>
      <c r="CB111" s="464">
        <v>1</v>
      </c>
    </row>
    <row r="112" spans="1:80" x14ac:dyDescent="0.2">
      <c r="A112" s="465">
        <v>97</v>
      </c>
      <c r="B112" s="466" t="s">
        <v>501</v>
      </c>
      <c r="C112" s="467" t="s">
        <v>502</v>
      </c>
      <c r="D112" s="468" t="s">
        <v>183</v>
      </c>
      <c r="E112" s="469">
        <v>2</v>
      </c>
      <c r="F112" s="469"/>
      <c r="G112" s="470">
        <f t="shared" si="20"/>
        <v>0</v>
      </c>
      <c r="H112" s="471">
        <v>197.4</v>
      </c>
      <c r="I112" s="472">
        <f t="shared" si="21"/>
        <v>394.8</v>
      </c>
      <c r="J112" s="471">
        <v>0</v>
      </c>
      <c r="K112" s="472">
        <f t="shared" si="22"/>
        <v>0</v>
      </c>
      <c r="O112" s="464">
        <v>2</v>
      </c>
      <c r="AA112" s="437">
        <v>1</v>
      </c>
      <c r="AB112" s="437">
        <v>1</v>
      </c>
      <c r="AC112" s="437">
        <v>1</v>
      </c>
      <c r="AZ112" s="437">
        <v>1</v>
      </c>
      <c r="BA112" s="437">
        <f t="shared" si="23"/>
        <v>0</v>
      </c>
      <c r="BB112" s="437">
        <f t="shared" si="24"/>
        <v>0</v>
      </c>
      <c r="BC112" s="437">
        <f t="shared" si="25"/>
        <v>0</v>
      </c>
      <c r="BD112" s="437">
        <f t="shared" si="26"/>
        <v>0</v>
      </c>
      <c r="BE112" s="437">
        <f t="shared" si="27"/>
        <v>0</v>
      </c>
      <c r="CA112" s="464">
        <v>1</v>
      </c>
      <c r="CB112" s="464">
        <v>1</v>
      </c>
    </row>
    <row r="113" spans="1:80" x14ac:dyDescent="0.2">
      <c r="A113" s="465">
        <v>98</v>
      </c>
      <c r="B113" s="466" t="s">
        <v>701</v>
      </c>
      <c r="C113" s="467" t="s">
        <v>702</v>
      </c>
      <c r="D113" s="468" t="s">
        <v>183</v>
      </c>
      <c r="E113" s="469">
        <v>2</v>
      </c>
      <c r="F113" s="469"/>
      <c r="G113" s="470">
        <f t="shared" si="20"/>
        <v>0</v>
      </c>
      <c r="H113" s="471">
        <v>244.62</v>
      </c>
      <c r="I113" s="472">
        <f t="shared" si="21"/>
        <v>489.24</v>
      </c>
      <c r="J113" s="471">
        <v>0</v>
      </c>
      <c r="K113" s="472">
        <f t="shared" si="22"/>
        <v>0</v>
      </c>
      <c r="O113" s="464">
        <v>2</v>
      </c>
      <c r="AA113" s="437">
        <v>1</v>
      </c>
      <c r="AB113" s="437">
        <v>1</v>
      </c>
      <c r="AC113" s="437">
        <v>1</v>
      </c>
      <c r="AZ113" s="437">
        <v>1</v>
      </c>
      <c r="BA113" s="437">
        <f t="shared" si="23"/>
        <v>0</v>
      </c>
      <c r="BB113" s="437">
        <f t="shared" si="24"/>
        <v>0</v>
      </c>
      <c r="BC113" s="437">
        <f t="shared" si="25"/>
        <v>0</v>
      </c>
      <c r="BD113" s="437">
        <f t="shared" si="26"/>
        <v>0</v>
      </c>
      <c r="BE113" s="437">
        <f t="shared" si="27"/>
        <v>0</v>
      </c>
      <c r="CA113" s="464">
        <v>1</v>
      </c>
      <c r="CB113" s="464">
        <v>1</v>
      </c>
    </row>
    <row r="114" spans="1:80" x14ac:dyDescent="0.2">
      <c r="A114" s="465">
        <v>99</v>
      </c>
      <c r="B114" s="466" t="s">
        <v>703</v>
      </c>
      <c r="C114" s="467" t="s">
        <v>704</v>
      </c>
      <c r="D114" s="468" t="s">
        <v>183</v>
      </c>
      <c r="E114" s="469">
        <v>1</v>
      </c>
      <c r="F114" s="469"/>
      <c r="G114" s="470">
        <f t="shared" ref="G114:G145" si="28">E114*F114</f>
        <v>0</v>
      </c>
      <c r="H114" s="471">
        <v>213</v>
      </c>
      <c r="I114" s="472">
        <f t="shared" ref="I114:I145" si="29">E114*H114</f>
        <v>213</v>
      </c>
      <c r="J114" s="471">
        <v>0</v>
      </c>
      <c r="K114" s="472">
        <f t="shared" ref="K114:K145" si="30">E114*J114</f>
        <v>0</v>
      </c>
      <c r="O114" s="464">
        <v>2</v>
      </c>
      <c r="AA114" s="437">
        <v>1</v>
      </c>
      <c r="AB114" s="437">
        <v>1</v>
      </c>
      <c r="AC114" s="437">
        <v>1</v>
      </c>
      <c r="AZ114" s="437">
        <v>1</v>
      </c>
      <c r="BA114" s="437">
        <f t="shared" ref="BA114:BA145" si="31">IF(AZ114=1,G114,0)</f>
        <v>0</v>
      </c>
      <c r="BB114" s="437">
        <f t="shared" ref="BB114:BB150" si="32">IF(AZ114=2,G114,0)</f>
        <v>0</v>
      </c>
      <c r="BC114" s="437">
        <f t="shared" ref="BC114:BC150" si="33">IF(AZ114=3,G114,0)</f>
        <v>0</v>
      </c>
      <c r="BD114" s="437">
        <f t="shared" ref="BD114:BD150" si="34">IF(AZ114=4,G114,0)</f>
        <v>0</v>
      </c>
      <c r="BE114" s="437">
        <f t="shared" ref="BE114:BE150" si="35">IF(AZ114=5,G114,0)</f>
        <v>0</v>
      </c>
      <c r="CA114" s="464">
        <v>1</v>
      </c>
      <c r="CB114" s="464">
        <v>1</v>
      </c>
    </row>
    <row r="115" spans="1:80" x14ac:dyDescent="0.2">
      <c r="A115" s="465">
        <v>100</v>
      </c>
      <c r="B115" s="466" t="s">
        <v>705</v>
      </c>
      <c r="C115" s="467" t="s">
        <v>706</v>
      </c>
      <c r="D115" s="468" t="s">
        <v>183</v>
      </c>
      <c r="E115" s="469">
        <v>68</v>
      </c>
      <c r="F115" s="469"/>
      <c r="G115" s="470">
        <f t="shared" si="28"/>
        <v>0</v>
      </c>
      <c r="H115" s="471">
        <v>197.2</v>
      </c>
      <c r="I115" s="472">
        <f t="shared" si="29"/>
        <v>13409.599999999999</v>
      </c>
      <c r="J115" s="471">
        <v>0</v>
      </c>
      <c r="K115" s="472">
        <f t="shared" si="30"/>
        <v>0</v>
      </c>
      <c r="O115" s="464">
        <v>2</v>
      </c>
      <c r="AA115" s="437">
        <v>1</v>
      </c>
      <c r="AB115" s="437">
        <v>1</v>
      </c>
      <c r="AC115" s="437">
        <v>1</v>
      </c>
      <c r="AZ115" s="437">
        <v>1</v>
      </c>
      <c r="BA115" s="437">
        <f t="shared" si="31"/>
        <v>0</v>
      </c>
      <c r="BB115" s="437">
        <f t="shared" si="32"/>
        <v>0</v>
      </c>
      <c r="BC115" s="437">
        <f t="shared" si="33"/>
        <v>0</v>
      </c>
      <c r="BD115" s="437">
        <f t="shared" si="34"/>
        <v>0</v>
      </c>
      <c r="BE115" s="437">
        <f t="shared" si="35"/>
        <v>0</v>
      </c>
      <c r="CA115" s="464">
        <v>1</v>
      </c>
      <c r="CB115" s="464">
        <v>1</v>
      </c>
    </row>
    <row r="116" spans="1:80" x14ac:dyDescent="0.2">
      <c r="A116" s="465">
        <v>101</v>
      </c>
      <c r="B116" s="466" t="s">
        <v>707</v>
      </c>
      <c r="C116" s="467" t="s">
        <v>708</v>
      </c>
      <c r="D116" s="468" t="s">
        <v>183</v>
      </c>
      <c r="E116" s="469">
        <v>112</v>
      </c>
      <c r="F116" s="469"/>
      <c r="G116" s="470">
        <f t="shared" si="28"/>
        <v>0</v>
      </c>
      <c r="H116" s="471">
        <v>341.6</v>
      </c>
      <c r="I116" s="472">
        <f t="shared" si="29"/>
        <v>38259.200000000004</v>
      </c>
      <c r="J116" s="471">
        <v>0</v>
      </c>
      <c r="K116" s="472">
        <f t="shared" si="30"/>
        <v>0</v>
      </c>
      <c r="O116" s="464">
        <v>2</v>
      </c>
      <c r="AA116" s="437">
        <v>1</v>
      </c>
      <c r="AB116" s="437">
        <v>1</v>
      </c>
      <c r="AC116" s="437">
        <v>1</v>
      </c>
      <c r="AZ116" s="437">
        <v>1</v>
      </c>
      <c r="BA116" s="437">
        <f t="shared" si="31"/>
        <v>0</v>
      </c>
      <c r="BB116" s="437">
        <f t="shared" si="32"/>
        <v>0</v>
      </c>
      <c r="BC116" s="437">
        <f t="shared" si="33"/>
        <v>0</v>
      </c>
      <c r="BD116" s="437">
        <f t="shared" si="34"/>
        <v>0</v>
      </c>
      <c r="BE116" s="437">
        <f t="shared" si="35"/>
        <v>0</v>
      </c>
      <c r="CA116" s="464">
        <v>1</v>
      </c>
      <c r="CB116" s="464">
        <v>1</v>
      </c>
    </row>
    <row r="117" spans="1:80" x14ac:dyDescent="0.2">
      <c r="A117" s="465">
        <v>102</v>
      </c>
      <c r="B117" s="466" t="s">
        <v>709</v>
      </c>
      <c r="C117" s="467" t="s">
        <v>710</v>
      </c>
      <c r="D117" s="468" t="s">
        <v>183</v>
      </c>
      <c r="E117" s="469">
        <v>34</v>
      </c>
      <c r="F117" s="469"/>
      <c r="G117" s="470">
        <f t="shared" si="28"/>
        <v>0</v>
      </c>
      <c r="H117" s="471">
        <v>151.30000000000001</v>
      </c>
      <c r="I117" s="472">
        <f t="shared" si="29"/>
        <v>5144.2000000000007</v>
      </c>
      <c r="J117" s="471">
        <v>0</v>
      </c>
      <c r="K117" s="472">
        <f t="shared" si="30"/>
        <v>0</v>
      </c>
      <c r="O117" s="464">
        <v>2</v>
      </c>
      <c r="AA117" s="437">
        <v>1</v>
      </c>
      <c r="AB117" s="437">
        <v>1</v>
      </c>
      <c r="AC117" s="437">
        <v>1</v>
      </c>
      <c r="AZ117" s="437">
        <v>1</v>
      </c>
      <c r="BA117" s="437">
        <f t="shared" si="31"/>
        <v>0</v>
      </c>
      <c r="BB117" s="437">
        <f t="shared" si="32"/>
        <v>0</v>
      </c>
      <c r="BC117" s="437">
        <f t="shared" si="33"/>
        <v>0</v>
      </c>
      <c r="BD117" s="437">
        <f t="shared" si="34"/>
        <v>0</v>
      </c>
      <c r="BE117" s="437">
        <f t="shared" si="35"/>
        <v>0</v>
      </c>
      <c r="CA117" s="464">
        <v>1</v>
      </c>
      <c r="CB117" s="464">
        <v>1</v>
      </c>
    </row>
    <row r="118" spans="1:80" x14ac:dyDescent="0.2">
      <c r="A118" s="465">
        <v>103</v>
      </c>
      <c r="B118" s="466" t="s">
        <v>711</v>
      </c>
      <c r="C118" s="467" t="s">
        <v>712</v>
      </c>
      <c r="D118" s="468" t="s">
        <v>183</v>
      </c>
      <c r="E118" s="469">
        <v>2</v>
      </c>
      <c r="F118" s="469"/>
      <c r="G118" s="470">
        <f t="shared" si="28"/>
        <v>0</v>
      </c>
      <c r="H118" s="471">
        <v>197.6</v>
      </c>
      <c r="I118" s="472">
        <f t="shared" si="29"/>
        <v>395.2</v>
      </c>
      <c r="J118" s="471">
        <v>0</v>
      </c>
      <c r="K118" s="472">
        <f t="shared" si="30"/>
        <v>0</v>
      </c>
      <c r="O118" s="464">
        <v>2</v>
      </c>
      <c r="AA118" s="437">
        <v>1</v>
      </c>
      <c r="AB118" s="437">
        <v>1</v>
      </c>
      <c r="AC118" s="437">
        <v>1</v>
      </c>
      <c r="AZ118" s="437">
        <v>1</v>
      </c>
      <c r="BA118" s="437">
        <f t="shared" si="31"/>
        <v>0</v>
      </c>
      <c r="BB118" s="437">
        <f t="shared" si="32"/>
        <v>0</v>
      </c>
      <c r="BC118" s="437">
        <f t="shared" si="33"/>
        <v>0</v>
      </c>
      <c r="BD118" s="437">
        <f t="shared" si="34"/>
        <v>0</v>
      </c>
      <c r="BE118" s="437">
        <f t="shared" si="35"/>
        <v>0</v>
      </c>
      <c r="CA118" s="464">
        <v>1</v>
      </c>
      <c r="CB118" s="464">
        <v>1</v>
      </c>
    </row>
    <row r="119" spans="1:80" x14ac:dyDescent="0.2">
      <c r="A119" s="465">
        <v>104</v>
      </c>
      <c r="B119" s="466" t="s">
        <v>503</v>
      </c>
      <c r="C119" s="467" t="s">
        <v>504</v>
      </c>
      <c r="D119" s="468" t="s">
        <v>166</v>
      </c>
      <c r="E119" s="469">
        <v>12</v>
      </c>
      <c r="F119" s="469"/>
      <c r="G119" s="470">
        <f t="shared" si="28"/>
        <v>0</v>
      </c>
      <c r="H119" s="471">
        <v>75.599999999999994</v>
      </c>
      <c r="I119" s="472">
        <f t="shared" si="29"/>
        <v>907.19999999999993</v>
      </c>
      <c r="J119" s="471">
        <v>0</v>
      </c>
      <c r="K119" s="472">
        <f t="shared" si="30"/>
        <v>0</v>
      </c>
      <c r="O119" s="464">
        <v>2</v>
      </c>
      <c r="AA119" s="437">
        <v>1</v>
      </c>
      <c r="AB119" s="437">
        <v>1</v>
      </c>
      <c r="AC119" s="437">
        <v>1</v>
      </c>
      <c r="AZ119" s="437">
        <v>1</v>
      </c>
      <c r="BA119" s="437">
        <f t="shared" si="31"/>
        <v>0</v>
      </c>
      <c r="BB119" s="437">
        <f t="shared" si="32"/>
        <v>0</v>
      </c>
      <c r="BC119" s="437">
        <f t="shared" si="33"/>
        <v>0</v>
      </c>
      <c r="BD119" s="437">
        <f t="shared" si="34"/>
        <v>0</v>
      </c>
      <c r="BE119" s="437">
        <f t="shared" si="35"/>
        <v>0</v>
      </c>
      <c r="CA119" s="464">
        <v>1</v>
      </c>
      <c r="CB119" s="464">
        <v>1</v>
      </c>
    </row>
    <row r="120" spans="1:80" x14ac:dyDescent="0.2">
      <c r="A120" s="465">
        <v>105</v>
      </c>
      <c r="B120" s="466" t="s">
        <v>713</v>
      </c>
      <c r="C120" s="467" t="s">
        <v>714</v>
      </c>
      <c r="D120" s="468" t="s">
        <v>166</v>
      </c>
      <c r="E120" s="469">
        <v>33</v>
      </c>
      <c r="F120" s="469"/>
      <c r="G120" s="470">
        <f t="shared" si="28"/>
        <v>0</v>
      </c>
      <c r="H120" s="471">
        <v>2752.2</v>
      </c>
      <c r="I120" s="472">
        <f t="shared" si="29"/>
        <v>90822.599999999991</v>
      </c>
      <c r="J120" s="471">
        <v>0</v>
      </c>
      <c r="K120" s="472">
        <f t="shared" si="30"/>
        <v>0</v>
      </c>
      <c r="O120" s="464">
        <v>2</v>
      </c>
      <c r="AA120" s="437">
        <v>1</v>
      </c>
      <c r="AB120" s="437">
        <v>1</v>
      </c>
      <c r="AC120" s="437">
        <v>1</v>
      </c>
      <c r="AZ120" s="437">
        <v>1</v>
      </c>
      <c r="BA120" s="437">
        <f t="shared" si="31"/>
        <v>0</v>
      </c>
      <c r="BB120" s="437">
        <f t="shared" si="32"/>
        <v>0</v>
      </c>
      <c r="BC120" s="437">
        <f t="shared" si="33"/>
        <v>0</v>
      </c>
      <c r="BD120" s="437">
        <f t="shared" si="34"/>
        <v>0</v>
      </c>
      <c r="BE120" s="437">
        <f t="shared" si="35"/>
        <v>0</v>
      </c>
      <c r="CA120" s="464">
        <v>1</v>
      </c>
      <c r="CB120" s="464">
        <v>1</v>
      </c>
    </row>
    <row r="121" spans="1:80" x14ac:dyDescent="0.2">
      <c r="A121" s="465">
        <v>106</v>
      </c>
      <c r="B121" s="466" t="s">
        <v>715</v>
      </c>
      <c r="C121" s="467" t="s">
        <v>716</v>
      </c>
      <c r="D121" s="468" t="s">
        <v>166</v>
      </c>
      <c r="E121" s="469">
        <v>38</v>
      </c>
      <c r="F121" s="469"/>
      <c r="G121" s="470">
        <f t="shared" si="28"/>
        <v>0</v>
      </c>
      <c r="H121" s="471">
        <v>1326.2</v>
      </c>
      <c r="I121" s="472">
        <f t="shared" si="29"/>
        <v>50395.6</v>
      </c>
      <c r="J121" s="471">
        <v>0</v>
      </c>
      <c r="K121" s="472">
        <f t="shared" si="30"/>
        <v>0</v>
      </c>
      <c r="O121" s="464">
        <v>2</v>
      </c>
      <c r="AA121" s="437">
        <v>1</v>
      </c>
      <c r="AB121" s="437">
        <v>1</v>
      </c>
      <c r="AC121" s="437">
        <v>1</v>
      </c>
      <c r="AZ121" s="437">
        <v>1</v>
      </c>
      <c r="BA121" s="437">
        <f t="shared" si="31"/>
        <v>0</v>
      </c>
      <c r="BB121" s="437">
        <f t="shared" si="32"/>
        <v>0</v>
      </c>
      <c r="BC121" s="437">
        <f t="shared" si="33"/>
        <v>0</v>
      </c>
      <c r="BD121" s="437">
        <f t="shared" si="34"/>
        <v>0</v>
      </c>
      <c r="BE121" s="437">
        <f t="shared" si="35"/>
        <v>0</v>
      </c>
      <c r="CA121" s="464">
        <v>1</v>
      </c>
      <c r="CB121" s="464">
        <v>1</v>
      </c>
    </row>
    <row r="122" spans="1:80" x14ac:dyDescent="0.2">
      <c r="A122" s="465">
        <v>107</v>
      </c>
      <c r="B122" s="466" t="s">
        <v>717</v>
      </c>
      <c r="C122" s="467" t="s">
        <v>718</v>
      </c>
      <c r="D122" s="468" t="s">
        <v>166</v>
      </c>
      <c r="E122" s="469">
        <v>759</v>
      </c>
      <c r="F122" s="469"/>
      <c r="G122" s="470">
        <f t="shared" si="28"/>
        <v>0</v>
      </c>
      <c r="H122" s="471">
        <v>16318.5</v>
      </c>
      <c r="I122" s="472">
        <f t="shared" si="29"/>
        <v>12385741.5</v>
      </c>
      <c r="J122" s="471">
        <v>0</v>
      </c>
      <c r="K122" s="472">
        <f t="shared" si="30"/>
        <v>0</v>
      </c>
      <c r="O122" s="464">
        <v>2</v>
      </c>
      <c r="AA122" s="437">
        <v>1</v>
      </c>
      <c r="AB122" s="437">
        <v>1</v>
      </c>
      <c r="AC122" s="437">
        <v>1</v>
      </c>
      <c r="AZ122" s="437">
        <v>1</v>
      </c>
      <c r="BA122" s="437">
        <f t="shared" si="31"/>
        <v>0</v>
      </c>
      <c r="BB122" s="437">
        <f t="shared" si="32"/>
        <v>0</v>
      </c>
      <c r="BC122" s="437">
        <f t="shared" si="33"/>
        <v>0</v>
      </c>
      <c r="BD122" s="437">
        <f t="shared" si="34"/>
        <v>0</v>
      </c>
      <c r="BE122" s="437">
        <f t="shared" si="35"/>
        <v>0</v>
      </c>
      <c r="CA122" s="464">
        <v>1</v>
      </c>
      <c r="CB122" s="464">
        <v>1</v>
      </c>
    </row>
    <row r="123" spans="1:80" x14ac:dyDescent="0.2">
      <c r="A123" s="465">
        <v>108</v>
      </c>
      <c r="B123" s="466" t="s">
        <v>719</v>
      </c>
      <c r="C123" s="467" t="s">
        <v>720</v>
      </c>
      <c r="D123" s="468" t="s">
        <v>166</v>
      </c>
      <c r="E123" s="469">
        <v>76</v>
      </c>
      <c r="F123" s="469"/>
      <c r="G123" s="470">
        <f t="shared" si="28"/>
        <v>0</v>
      </c>
      <c r="H123" s="471">
        <v>1641.6</v>
      </c>
      <c r="I123" s="472">
        <f t="shared" si="29"/>
        <v>124761.59999999999</v>
      </c>
      <c r="J123" s="471">
        <v>0</v>
      </c>
      <c r="K123" s="472">
        <f t="shared" si="30"/>
        <v>0</v>
      </c>
      <c r="O123" s="464">
        <v>2</v>
      </c>
      <c r="AA123" s="437">
        <v>1</v>
      </c>
      <c r="AB123" s="437">
        <v>1</v>
      </c>
      <c r="AC123" s="437">
        <v>1</v>
      </c>
      <c r="AZ123" s="437">
        <v>1</v>
      </c>
      <c r="BA123" s="437">
        <f t="shared" si="31"/>
        <v>0</v>
      </c>
      <c r="BB123" s="437">
        <f t="shared" si="32"/>
        <v>0</v>
      </c>
      <c r="BC123" s="437">
        <f t="shared" si="33"/>
        <v>0</v>
      </c>
      <c r="BD123" s="437">
        <f t="shared" si="34"/>
        <v>0</v>
      </c>
      <c r="BE123" s="437">
        <f t="shared" si="35"/>
        <v>0</v>
      </c>
      <c r="CA123" s="464">
        <v>1</v>
      </c>
      <c r="CB123" s="464">
        <v>1</v>
      </c>
    </row>
    <row r="124" spans="1:80" x14ac:dyDescent="0.2">
      <c r="A124" s="465">
        <v>109</v>
      </c>
      <c r="B124" s="466" t="s">
        <v>721</v>
      </c>
      <c r="C124" s="467" t="s">
        <v>722</v>
      </c>
      <c r="D124" s="468" t="s">
        <v>166</v>
      </c>
      <c r="E124" s="469">
        <v>384</v>
      </c>
      <c r="F124" s="469"/>
      <c r="G124" s="470">
        <f t="shared" si="28"/>
        <v>0</v>
      </c>
      <c r="H124" s="471">
        <v>5107.2</v>
      </c>
      <c r="I124" s="472">
        <f t="shared" si="29"/>
        <v>1961164.7999999998</v>
      </c>
      <c r="J124" s="471">
        <v>0</v>
      </c>
      <c r="K124" s="472">
        <f t="shared" si="30"/>
        <v>0</v>
      </c>
      <c r="O124" s="464">
        <v>2</v>
      </c>
      <c r="AA124" s="437">
        <v>1</v>
      </c>
      <c r="AB124" s="437">
        <v>1</v>
      </c>
      <c r="AC124" s="437">
        <v>1</v>
      </c>
      <c r="AZ124" s="437">
        <v>1</v>
      </c>
      <c r="BA124" s="437">
        <f t="shared" si="31"/>
        <v>0</v>
      </c>
      <c r="BB124" s="437">
        <f t="shared" si="32"/>
        <v>0</v>
      </c>
      <c r="BC124" s="437">
        <f t="shared" si="33"/>
        <v>0</v>
      </c>
      <c r="BD124" s="437">
        <f t="shared" si="34"/>
        <v>0</v>
      </c>
      <c r="BE124" s="437">
        <f t="shared" si="35"/>
        <v>0</v>
      </c>
      <c r="CA124" s="464">
        <v>1</v>
      </c>
      <c r="CB124" s="464">
        <v>1</v>
      </c>
    </row>
    <row r="125" spans="1:80" x14ac:dyDescent="0.2">
      <c r="A125" s="465">
        <v>110</v>
      </c>
      <c r="B125" s="466" t="s">
        <v>723</v>
      </c>
      <c r="C125" s="467" t="s">
        <v>724</v>
      </c>
      <c r="D125" s="468" t="s">
        <v>166</v>
      </c>
      <c r="E125" s="469">
        <v>139</v>
      </c>
      <c r="F125" s="469"/>
      <c r="G125" s="470">
        <f t="shared" si="28"/>
        <v>0</v>
      </c>
      <c r="H125" s="471">
        <v>1848.7</v>
      </c>
      <c r="I125" s="472">
        <f t="shared" si="29"/>
        <v>256969.30000000002</v>
      </c>
      <c r="J125" s="471">
        <v>0</v>
      </c>
      <c r="K125" s="472">
        <f t="shared" si="30"/>
        <v>0</v>
      </c>
      <c r="O125" s="464">
        <v>2</v>
      </c>
      <c r="AA125" s="437">
        <v>1</v>
      </c>
      <c r="AB125" s="437">
        <v>1</v>
      </c>
      <c r="AC125" s="437">
        <v>1</v>
      </c>
      <c r="AZ125" s="437">
        <v>1</v>
      </c>
      <c r="BA125" s="437">
        <f t="shared" si="31"/>
        <v>0</v>
      </c>
      <c r="BB125" s="437">
        <f t="shared" si="32"/>
        <v>0</v>
      </c>
      <c r="BC125" s="437">
        <f t="shared" si="33"/>
        <v>0</v>
      </c>
      <c r="BD125" s="437">
        <f t="shared" si="34"/>
        <v>0</v>
      </c>
      <c r="BE125" s="437">
        <f t="shared" si="35"/>
        <v>0</v>
      </c>
      <c r="CA125" s="464">
        <v>1</v>
      </c>
      <c r="CB125" s="464">
        <v>1</v>
      </c>
    </row>
    <row r="126" spans="1:80" x14ac:dyDescent="0.2">
      <c r="A126" s="465">
        <v>111</v>
      </c>
      <c r="B126" s="466" t="s">
        <v>725</v>
      </c>
      <c r="C126" s="467" t="s">
        <v>726</v>
      </c>
      <c r="D126" s="468" t="s">
        <v>183</v>
      </c>
      <c r="E126" s="469">
        <v>8</v>
      </c>
      <c r="F126" s="469"/>
      <c r="G126" s="470">
        <f t="shared" si="28"/>
        <v>0</v>
      </c>
      <c r="H126" s="471">
        <v>96.8</v>
      </c>
      <c r="I126" s="472">
        <f t="shared" si="29"/>
        <v>774.4</v>
      </c>
      <c r="J126" s="471">
        <v>0</v>
      </c>
      <c r="K126" s="472">
        <f t="shared" si="30"/>
        <v>0</v>
      </c>
      <c r="O126" s="464">
        <v>2</v>
      </c>
      <c r="AA126" s="437">
        <v>1</v>
      </c>
      <c r="AB126" s="437">
        <v>1</v>
      </c>
      <c r="AC126" s="437">
        <v>1</v>
      </c>
      <c r="AZ126" s="437">
        <v>1</v>
      </c>
      <c r="BA126" s="437">
        <f t="shared" si="31"/>
        <v>0</v>
      </c>
      <c r="BB126" s="437">
        <f t="shared" si="32"/>
        <v>0</v>
      </c>
      <c r="BC126" s="437">
        <f t="shared" si="33"/>
        <v>0</v>
      </c>
      <c r="BD126" s="437">
        <f t="shared" si="34"/>
        <v>0</v>
      </c>
      <c r="BE126" s="437">
        <f t="shared" si="35"/>
        <v>0</v>
      </c>
      <c r="CA126" s="464">
        <v>1</v>
      </c>
      <c r="CB126" s="464">
        <v>1</v>
      </c>
    </row>
    <row r="127" spans="1:80" x14ac:dyDescent="0.2">
      <c r="A127" s="465">
        <v>112</v>
      </c>
      <c r="B127" s="466" t="s">
        <v>727</v>
      </c>
      <c r="C127" s="467" t="s">
        <v>728</v>
      </c>
      <c r="D127" s="468" t="s">
        <v>166</v>
      </c>
      <c r="E127" s="469">
        <v>48</v>
      </c>
      <c r="F127" s="469"/>
      <c r="G127" s="470">
        <f t="shared" si="28"/>
        <v>0</v>
      </c>
      <c r="H127" s="471">
        <v>456</v>
      </c>
      <c r="I127" s="472">
        <f t="shared" si="29"/>
        <v>21888</v>
      </c>
      <c r="J127" s="471">
        <v>0</v>
      </c>
      <c r="K127" s="472">
        <f t="shared" si="30"/>
        <v>0</v>
      </c>
      <c r="O127" s="464">
        <v>2</v>
      </c>
      <c r="AA127" s="437">
        <v>1</v>
      </c>
      <c r="AB127" s="437">
        <v>1</v>
      </c>
      <c r="AC127" s="437">
        <v>1</v>
      </c>
      <c r="AZ127" s="437">
        <v>1</v>
      </c>
      <c r="BA127" s="437">
        <f t="shared" si="31"/>
        <v>0</v>
      </c>
      <c r="BB127" s="437">
        <f t="shared" si="32"/>
        <v>0</v>
      </c>
      <c r="BC127" s="437">
        <f t="shared" si="33"/>
        <v>0</v>
      </c>
      <c r="BD127" s="437">
        <f t="shared" si="34"/>
        <v>0</v>
      </c>
      <c r="BE127" s="437">
        <f t="shared" si="35"/>
        <v>0</v>
      </c>
      <c r="CA127" s="464">
        <v>1</v>
      </c>
      <c r="CB127" s="464">
        <v>1</v>
      </c>
    </row>
    <row r="128" spans="1:80" x14ac:dyDescent="0.2">
      <c r="A128" s="465">
        <v>113</v>
      </c>
      <c r="B128" s="466" t="s">
        <v>729</v>
      </c>
      <c r="C128" s="467" t="s">
        <v>730</v>
      </c>
      <c r="D128" s="468" t="s">
        <v>166</v>
      </c>
      <c r="E128" s="469">
        <v>90</v>
      </c>
      <c r="F128" s="469"/>
      <c r="G128" s="470">
        <f t="shared" si="28"/>
        <v>0</v>
      </c>
      <c r="H128" s="471">
        <v>1287</v>
      </c>
      <c r="I128" s="472">
        <f t="shared" si="29"/>
        <v>115830</v>
      </c>
      <c r="J128" s="471">
        <v>0</v>
      </c>
      <c r="K128" s="472">
        <f t="shared" si="30"/>
        <v>0</v>
      </c>
      <c r="O128" s="464">
        <v>2</v>
      </c>
      <c r="AA128" s="437">
        <v>1</v>
      </c>
      <c r="AB128" s="437">
        <v>1</v>
      </c>
      <c r="AC128" s="437">
        <v>1</v>
      </c>
      <c r="AZ128" s="437">
        <v>1</v>
      </c>
      <c r="BA128" s="437">
        <f t="shared" si="31"/>
        <v>0</v>
      </c>
      <c r="BB128" s="437">
        <f t="shared" si="32"/>
        <v>0</v>
      </c>
      <c r="BC128" s="437">
        <f t="shared" si="33"/>
        <v>0</v>
      </c>
      <c r="BD128" s="437">
        <f t="shared" si="34"/>
        <v>0</v>
      </c>
      <c r="BE128" s="437">
        <f t="shared" si="35"/>
        <v>0</v>
      </c>
      <c r="CA128" s="464">
        <v>1</v>
      </c>
      <c r="CB128" s="464">
        <v>1</v>
      </c>
    </row>
    <row r="129" spans="1:80" x14ac:dyDescent="0.2">
      <c r="A129" s="465">
        <v>114</v>
      </c>
      <c r="B129" s="466" t="s">
        <v>731</v>
      </c>
      <c r="C129" s="467" t="s">
        <v>732</v>
      </c>
      <c r="D129" s="468" t="s">
        <v>166</v>
      </c>
      <c r="E129" s="469">
        <v>10</v>
      </c>
      <c r="F129" s="469"/>
      <c r="G129" s="470">
        <f t="shared" si="28"/>
        <v>0</v>
      </c>
      <c r="H129" s="471">
        <v>357</v>
      </c>
      <c r="I129" s="472">
        <f t="shared" si="29"/>
        <v>3570</v>
      </c>
      <c r="J129" s="471">
        <v>0</v>
      </c>
      <c r="K129" s="472">
        <f t="shared" si="30"/>
        <v>0</v>
      </c>
      <c r="O129" s="464">
        <v>2</v>
      </c>
      <c r="AA129" s="437">
        <v>1</v>
      </c>
      <c r="AB129" s="437">
        <v>1</v>
      </c>
      <c r="AC129" s="437">
        <v>1</v>
      </c>
      <c r="AZ129" s="437">
        <v>1</v>
      </c>
      <c r="BA129" s="437">
        <f t="shared" si="31"/>
        <v>0</v>
      </c>
      <c r="BB129" s="437">
        <f t="shared" si="32"/>
        <v>0</v>
      </c>
      <c r="BC129" s="437">
        <f t="shared" si="33"/>
        <v>0</v>
      </c>
      <c r="BD129" s="437">
        <f t="shared" si="34"/>
        <v>0</v>
      </c>
      <c r="BE129" s="437">
        <f t="shared" si="35"/>
        <v>0</v>
      </c>
      <c r="CA129" s="464">
        <v>1</v>
      </c>
      <c r="CB129" s="464">
        <v>1</v>
      </c>
    </row>
    <row r="130" spans="1:80" x14ac:dyDescent="0.2">
      <c r="A130" s="465">
        <v>115</v>
      </c>
      <c r="B130" s="466" t="s">
        <v>505</v>
      </c>
      <c r="C130" s="467" t="s">
        <v>506</v>
      </c>
      <c r="D130" s="468" t="s">
        <v>380</v>
      </c>
      <c r="E130" s="469">
        <v>1</v>
      </c>
      <c r="F130" s="469"/>
      <c r="G130" s="470">
        <f t="shared" si="28"/>
        <v>0</v>
      </c>
      <c r="H130" s="471">
        <v>1145</v>
      </c>
      <c r="I130" s="472">
        <f t="shared" si="29"/>
        <v>1145</v>
      </c>
      <c r="J130" s="471">
        <v>0</v>
      </c>
      <c r="K130" s="472">
        <f t="shared" si="30"/>
        <v>0</v>
      </c>
      <c r="O130" s="464">
        <v>2</v>
      </c>
      <c r="AA130" s="437">
        <v>1</v>
      </c>
      <c r="AB130" s="437">
        <v>1</v>
      </c>
      <c r="AC130" s="437">
        <v>1</v>
      </c>
      <c r="AZ130" s="437">
        <v>1</v>
      </c>
      <c r="BA130" s="437">
        <f t="shared" si="31"/>
        <v>0</v>
      </c>
      <c r="BB130" s="437">
        <f t="shared" si="32"/>
        <v>0</v>
      </c>
      <c r="BC130" s="437">
        <f t="shared" si="33"/>
        <v>0</v>
      </c>
      <c r="BD130" s="437">
        <f t="shared" si="34"/>
        <v>0</v>
      </c>
      <c r="BE130" s="437">
        <f t="shared" si="35"/>
        <v>0</v>
      </c>
      <c r="CA130" s="464">
        <v>1</v>
      </c>
      <c r="CB130" s="464">
        <v>1</v>
      </c>
    </row>
    <row r="131" spans="1:80" x14ac:dyDescent="0.2">
      <c r="A131" s="465">
        <v>116</v>
      </c>
      <c r="B131" s="466" t="s">
        <v>507</v>
      </c>
      <c r="C131" s="467" t="s">
        <v>508</v>
      </c>
      <c r="D131" s="468" t="s">
        <v>166</v>
      </c>
      <c r="E131" s="469">
        <v>45</v>
      </c>
      <c r="F131" s="469"/>
      <c r="G131" s="470">
        <f t="shared" si="28"/>
        <v>0</v>
      </c>
      <c r="H131" s="471">
        <v>841.5</v>
      </c>
      <c r="I131" s="472">
        <f t="shared" si="29"/>
        <v>37867.5</v>
      </c>
      <c r="J131" s="471">
        <v>0</v>
      </c>
      <c r="K131" s="472">
        <f t="shared" si="30"/>
        <v>0</v>
      </c>
      <c r="O131" s="464">
        <v>2</v>
      </c>
      <c r="AA131" s="437">
        <v>1</v>
      </c>
      <c r="AB131" s="437">
        <v>1</v>
      </c>
      <c r="AC131" s="437">
        <v>1</v>
      </c>
      <c r="AZ131" s="437">
        <v>1</v>
      </c>
      <c r="BA131" s="437">
        <f t="shared" si="31"/>
        <v>0</v>
      </c>
      <c r="BB131" s="437">
        <f t="shared" si="32"/>
        <v>0</v>
      </c>
      <c r="BC131" s="437">
        <f t="shared" si="33"/>
        <v>0</v>
      </c>
      <c r="BD131" s="437">
        <f t="shared" si="34"/>
        <v>0</v>
      </c>
      <c r="BE131" s="437">
        <f t="shared" si="35"/>
        <v>0</v>
      </c>
      <c r="CA131" s="464">
        <v>1</v>
      </c>
      <c r="CB131" s="464">
        <v>1</v>
      </c>
    </row>
    <row r="132" spans="1:80" x14ac:dyDescent="0.2">
      <c r="A132" s="465">
        <v>117</v>
      </c>
      <c r="B132" s="466" t="s">
        <v>509</v>
      </c>
      <c r="C132" s="467" t="s">
        <v>510</v>
      </c>
      <c r="D132" s="468" t="s">
        <v>166</v>
      </c>
      <c r="E132" s="469">
        <v>6</v>
      </c>
      <c r="F132" s="469"/>
      <c r="G132" s="470">
        <f t="shared" si="28"/>
        <v>0</v>
      </c>
      <c r="H132" s="471">
        <v>50.4</v>
      </c>
      <c r="I132" s="472">
        <f t="shared" si="29"/>
        <v>302.39999999999998</v>
      </c>
      <c r="J132" s="471">
        <v>0</v>
      </c>
      <c r="K132" s="472">
        <f t="shared" si="30"/>
        <v>0</v>
      </c>
      <c r="O132" s="464">
        <v>2</v>
      </c>
      <c r="AA132" s="437">
        <v>1</v>
      </c>
      <c r="AB132" s="437">
        <v>1</v>
      </c>
      <c r="AC132" s="437">
        <v>1</v>
      </c>
      <c r="AZ132" s="437">
        <v>1</v>
      </c>
      <c r="BA132" s="437">
        <f t="shared" si="31"/>
        <v>0</v>
      </c>
      <c r="BB132" s="437">
        <f t="shared" si="32"/>
        <v>0</v>
      </c>
      <c r="BC132" s="437">
        <f t="shared" si="33"/>
        <v>0</v>
      </c>
      <c r="BD132" s="437">
        <f t="shared" si="34"/>
        <v>0</v>
      </c>
      <c r="BE132" s="437">
        <f t="shared" si="35"/>
        <v>0</v>
      </c>
      <c r="CA132" s="464">
        <v>1</v>
      </c>
      <c r="CB132" s="464">
        <v>1</v>
      </c>
    </row>
    <row r="133" spans="1:80" x14ac:dyDescent="0.2">
      <c r="A133" s="465">
        <v>118</v>
      </c>
      <c r="B133" s="466" t="s">
        <v>511</v>
      </c>
      <c r="C133" s="467" t="s">
        <v>512</v>
      </c>
      <c r="D133" s="468" t="s">
        <v>183</v>
      </c>
      <c r="E133" s="469">
        <v>20</v>
      </c>
      <c r="F133" s="469"/>
      <c r="G133" s="470">
        <f t="shared" si="28"/>
        <v>0</v>
      </c>
      <c r="H133" s="471">
        <v>132</v>
      </c>
      <c r="I133" s="472">
        <f t="shared" si="29"/>
        <v>2640</v>
      </c>
      <c r="J133" s="471">
        <v>0</v>
      </c>
      <c r="K133" s="472">
        <f t="shared" si="30"/>
        <v>0</v>
      </c>
      <c r="O133" s="464">
        <v>2</v>
      </c>
      <c r="AA133" s="437">
        <v>1</v>
      </c>
      <c r="AB133" s="437">
        <v>1</v>
      </c>
      <c r="AC133" s="437">
        <v>1</v>
      </c>
      <c r="AZ133" s="437">
        <v>1</v>
      </c>
      <c r="BA133" s="437">
        <f t="shared" si="31"/>
        <v>0</v>
      </c>
      <c r="BB133" s="437">
        <f t="shared" si="32"/>
        <v>0</v>
      </c>
      <c r="BC133" s="437">
        <f t="shared" si="33"/>
        <v>0</v>
      </c>
      <c r="BD133" s="437">
        <f t="shared" si="34"/>
        <v>0</v>
      </c>
      <c r="BE133" s="437">
        <f t="shared" si="35"/>
        <v>0</v>
      </c>
      <c r="CA133" s="464">
        <v>1</v>
      </c>
      <c r="CB133" s="464">
        <v>1</v>
      </c>
    </row>
    <row r="134" spans="1:80" x14ac:dyDescent="0.2">
      <c r="A134" s="465">
        <v>119</v>
      </c>
      <c r="B134" s="466" t="s">
        <v>513</v>
      </c>
      <c r="C134" s="467" t="s">
        <v>514</v>
      </c>
      <c r="D134" s="468" t="s">
        <v>183</v>
      </c>
      <c r="E134" s="469">
        <v>100</v>
      </c>
      <c r="F134" s="469"/>
      <c r="G134" s="470">
        <f t="shared" si="28"/>
        <v>0</v>
      </c>
      <c r="H134" s="471">
        <v>250</v>
      </c>
      <c r="I134" s="472">
        <f t="shared" si="29"/>
        <v>25000</v>
      </c>
      <c r="J134" s="471">
        <v>0</v>
      </c>
      <c r="K134" s="472">
        <f t="shared" si="30"/>
        <v>0</v>
      </c>
      <c r="O134" s="464">
        <v>2</v>
      </c>
      <c r="AA134" s="437">
        <v>1</v>
      </c>
      <c r="AB134" s="437">
        <v>1</v>
      </c>
      <c r="AC134" s="437">
        <v>1</v>
      </c>
      <c r="AZ134" s="437">
        <v>1</v>
      </c>
      <c r="BA134" s="437">
        <f t="shared" si="31"/>
        <v>0</v>
      </c>
      <c r="BB134" s="437">
        <f t="shared" si="32"/>
        <v>0</v>
      </c>
      <c r="BC134" s="437">
        <f t="shared" si="33"/>
        <v>0</v>
      </c>
      <c r="BD134" s="437">
        <f t="shared" si="34"/>
        <v>0</v>
      </c>
      <c r="BE134" s="437">
        <f t="shared" si="35"/>
        <v>0</v>
      </c>
      <c r="CA134" s="464">
        <v>1</v>
      </c>
      <c r="CB134" s="464">
        <v>1</v>
      </c>
    </row>
    <row r="135" spans="1:80" x14ac:dyDescent="0.2">
      <c r="A135" s="465">
        <v>120</v>
      </c>
      <c r="B135" s="466" t="s">
        <v>733</v>
      </c>
      <c r="C135" s="467" t="s">
        <v>734</v>
      </c>
      <c r="D135" s="468" t="s">
        <v>166</v>
      </c>
      <c r="E135" s="469">
        <v>12</v>
      </c>
      <c r="F135" s="469"/>
      <c r="G135" s="470">
        <f t="shared" si="28"/>
        <v>0</v>
      </c>
      <c r="H135" s="471">
        <v>4194</v>
      </c>
      <c r="I135" s="472">
        <f t="shared" si="29"/>
        <v>50328</v>
      </c>
      <c r="J135" s="471">
        <v>0</v>
      </c>
      <c r="K135" s="472">
        <f t="shared" si="30"/>
        <v>0</v>
      </c>
      <c r="O135" s="464">
        <v>2</v>
      </c>
      <c r="AA135" s="437">
        <v>1</v>
      </c>
      <c r="AB135" s="437">
        <v>1</v>
      </c>
      <c r="AC135" s="437">
        <v>1</v>
      </c>
      <c r="AZ135" s="437">
        <v>1</v>
      </c>
      <c r="BA135" s="437">
        <f t="shared" si="31"/>
        <v>0</v>
      </c>
      <c r="BB135" s="437">
        <f t="shared" si="32"/>
        <v>0</v>
      </c>
      <c r="BC135" s="437">
        <f t="shared" si="33"/>
        <v>0</v>
      </c>
      <c r="BD135" s="437">
        <f t="shared" si="34"/>
        <v>0</v>
      </c>
      <c r="BE135" s="437">
        <f t="shared" si="35"/>
        <v>0</v>
      </c>
      <c r="CA135" s="464">
        <v>1</v>
      </c>
      <c r="CB135" s="464">
        <v>1</v>
      </c>
    </row>
    <row r="136" spans="1:80" x14ac:dyDescent="0.2">
      <c r="A136" s="465">
        <v>121</v>
      </c>
      <c r="B136" s="466" t="s">
        <v>735</v>
      </c>
      <c r="C136" s="467" t="s">
        <v>736</v>
      </c>
      <c r="D136" s="468" t="s">
        <v>103</v>
      </c>
      <c r="E136" s="469">
        <v>3</v>
      </c>
      <c r="F136" s="469"/>
      <c r="G136" s="470">
        <f t="shared" si="28"/>
        <v>0</v>
      </c>
      <c r="H136" s="471">
        <v>261</v>
      </c>
      <c r="I136" s="472">
        <f t="shared" si="29"/>
        <v>783</v>
      </c>
      <c r="J136" s="471">
        <v>0</v>
      </c>
      <c r="K136" s="472">
        <f t="shared" si="30"/>
        <v>0</v>
      </c>
      <c r="O136" s="464">
        <v>2</v>
      </c>
      <c r="AA136" s="437">
        <v>1</v>
      </c>
      <c r="AB136" s="437">
        <v>1</v>
      </c>
      <c r="AC136" s="437">
        <v>1</v>
      </c>
      <c r="AZ136" s="437">
        <v>1</v>
      </c>
      <c r="BA136" s="437">
        <f t="shared" si="31"/>
        <v>0</v>
      </c>
      <c r="BB136" s="437">
        <f t="shared" si="32"/>
        <v>0</v>
      </c>
      <c r="BC136" s="437">
        <f t="shared" si="33"/>
        <v>0</v>
      </c>
      <c r="BD136" s="437">
        <f t="shared" si="34"/>
        <v>0</v>
      </c>
      <c r="BE136" s="437">
        <f t="shared" si="35"/>
        <v>0</v>
      </c>
      <c r="CA136" s="464">
        <v>1</v>
      </c>
      <c r="CB136" s="464">
        <v>1</v>
      </c>
    </row>
    <row r="137" spans="1:80" x14ac:dyDescent="0.2">
      <c r="A137" s="465">
        <v>122</v>
      </c>
      <c r="B137" s="466" t="s">
        <v>737</v>
      </c>
      <c r="C137" s="467" t="s">
        <v>738</v>
      </c>
      <c r="D137" s="468" t="s">
        <v>103</v>
      </c>
      <c r="E137" s="469">
        <v>6</v>
      </c>
      <c r="F137" s="469"/>
      <c r="G137" s="470">
        <f t="shared" si="28"/>
        <v>0</v>
      </c>
      <c r="H137" s="471">
        <v>522.6</v>
      </c>
      <c r="I137" s="472">
        <f t="shared" si="29"/>
        <v>3135.6000000000004</v>
      </c>
      <c r="J137" s="471">
        <v>0</v>
      </c>
      <c r="K137" s="472">
        <f t="shared" si="30"/>
        <v>0</v>
      </c>
      <c r="O137" s="464">
        <v>2</v>
      </c>
      <c r="AA137" s="437">
        <v>1</v>
      </c>
      <c r="AB137" s="437">
        <v>1</v>
      </c>
      <c r="AC137" s="437">
        <v>1</v>
      </c>
      <c r="AZ137" s="437">
        <v>1</v>
      </c>
      <c r="BA137" s="437">
        <f t="shared" si="31"/>
        <v>0</v>
      </c>
      <c r="BB137" s="437">
        <f t="shared" si="32"/>
        <v>0</v>
      </c>
      <c r="BC137" s="437">
        <f t="shared" si="33"/>
        <v>0</v>
      </c>
      <c r="BD137" s="437">
        <f t="shared" si="34"/>
        <v>0</v>
      </c>
      <c r="BE137" s="437">
        <f t="shared" si="35"/>
        <v>0</v>
      </c>
      <c r="CA137" s="464">
        <v>1</v>
      </c>
      <c r="CB137" s="464">
        <v>1</v>
      </c>
    </row>
    <row r="138" spans="1:80" x14ac:dyDescent="0.2">
      <c r="A138" s="465">
        <v>123</v>
      </c>
      <c r="B138" s="466" t="s">
        <v>739</v>
      </c>
      <c r="C138" s="467" t="s">
        <v>740</v>
      </c>
      <c r="D138" s="468" t="s">
        <v>103</v>
      </c>
      <c r="E138" s="469">
        <v>1</v>
      </c>
      <c r="F138" s="469"/>
      <c r="G138" s="470">
        <f t="shared" si="28"/>
        <v>0</v>
      </c>
      <c r="H138" s="471">
        <v>141.80000000000001</v>
      </c>
      <c r="I138" s="472">
        <f t="shared" si="29"/>
        <v>141.80000000000001</v>
      </c>
      <c r="J138" s="471">
        <v>0</v>
      </c>
      <c r="K138" s="472">
        <f t="shared" si="30"/>
        <v>0</v>
      </c>
      <c r="O138" s="464">
        <v>2</v>
      </c>
      <c r="AA138" s="437">
        <v>1</v>
      </c>
      <c r="AB138" s="437">
        <v>1</v>
      </c>
      <c r="AC138" s="437">
        <v>1</v>
      </c>
      <c r="AZ138" s="437">
        <v>1</v>
      </c>
      <c r="BA138" s="437">
        <f t="shared" si="31"/>
        <v>0</v>
      </c>
      <c r="BB138" s="437">
        <f t="shared" si="32"/>
        <v>0</v>
      </c>
      <c r="BC138" s="437">
        <f t="shared" si="33"/>
        <v>0</v>
      </c>
      <c r="BD138" s="437">
        <f t="shared" si="34"/>
        <v>0</v>
      </c>
      <c r="BE138" s="437">
        <f t="shared" si="35"/>
        <v>0</v>
      </c>
      <c r="CA138" s="464">
        <v>1</v>
      </c>
      <c r="CB138" s="464">
        <v>1</v>
      </c>
    </row>
    <row r="139" spans="1:80" x14ac:dyDescent="0.2">
      <c r="A139" s="465">
        <v>124</v>
      </c>
      <c r="B139" s="466" t="s">
        <v>741</v>
      </c>
      <c r="C139" s="467" t="s">
        <v>742</v>
      </c>
      <c r="D139" s="468" t="s">
        <v>103</v>
      </c>
      <c r="E139" s="469">
        <v>2</v>
      </c>
      <c r="F139" s="469"/>
      <c r="G139" s="470">
        <f t="shared" si="28"/>
        <v>0</v>
      </c>
      <c r="H139" s="471">
        <v>281.2</v>
      </c>
      <c r="I139" s="472">
        <f t="shared" si="29"/>
        <v>562.4</v>
      </c>
      <c r="J139" s="471">
        <v>0</v>
      </c>
      <c r="K139" s="472">
        <f t="shared" si="30"/>
        <v>0</v>
      </c>
      <c r="O139" s="464">
        <v>2</v>
      </c>
      <c r="AA139" s="437">
        <v>1</v>
      </c>
      <c r="AB139" s="437">
        <v>1</v>
      </c>
      <c r="AC139" s="437">
        <v>1</v>
      </c>
      <c r="AZ139" s="437">
        <v>1</v>
      </c>
      <c r="BA139" s="437">
        <f t="shared" si="31"/>
        <v>0</v>
      </c>
      <c r="BB139" s="437">
        <f t="shared" si="32"/>
        <v>0</v>
      </c>
      <c r="BC139" s="437">
        <f t="shared" si="33"/>
        <v>0</v>
      </c>
      <c r="BD139" s="437">
        <f t="shared" si="34"/>
        <v>0</v>
      </c>
      <c r="BE139" s="437">
        <f t="shared" si="35"/>
        <v>0</v>
      </c>
      <c r="CA139" s="464">
        <v>1</v>
      </c>
      <c r="CB139" s="464">
        <v>1</v>
      </c>
    </row>
    <row r="140" spans="1:80" x14ac:dyDescent="0.2">
      <c r="A140" s="465">
        <v>125</v>
      </c>
      <c r="B140" s="466" t="s">
        <v>743</v>
      </c>
      <c r="C140" s="467" t="s">
        <v>744</v>
      </c>
      <c r="D140" s="468" t="s">
        <v>166</v>
      </c>
      <c r="E140" s="469">
        <v>10</v>
      </c>
      <c r="F140" s="469"/>
      <c r="G140" s="470">
        <f t="shared" si="28"/>
        <v>0</v>
      </c>
      <c r="H140" s="471">
        <v>474</v>
      </c>
      <c r="I140" s="472">
        <f t="shared" si="29"/>
        <v>4740</v>
      </c>
      <c r="J140" s="471">
        <v>0</v>
      </c>
      <c r="K140" s="472">
        <f t="shared" si="30"/>
        <v>0</v>
      </c>
      <c r="O140" s="464">
        <v>2</v>
      </c>
      <c r="AA140" s="437">
        <v>1</v>
      </c>
      <c r="AB140" s="437">
        <v>1</v>
      </c>
      <c r="AC140" s="437">
        <v>1</v>
      </c>
      <c r="AZ140" s="437">
        <v>1</v>
      </c>
      <c r="BA140" s="437">
        <f t="shared" si="31"/>
        <v>0</v>
      </c>
      <c r="BB140" s="437">
        <f t="shared" si="32"/>
        <v>0</v>
      </c>
      <c r="BC140" s="437">
        <f t="shared" si="33"/>
        <v>0</v>
      </c>
      <c r="BD140" s="437">
        <f t="shared" si="34"/>
        <v>0</v>
      </c>
      <c r="BE140" s="437">
        <f t="shared" si="35"/>
        <v>0</v>
      </c>
      <c r="CA140" s="464">
        <v>1</v>
      </c>
      <c r="CB140" s="464">
        <v>1</v>
      </c>
    </row>
    <row r="141" spans="1:80" x14ac:dyDescent="0.2">
      <c r="A141" s="465">
        <v>126</v>
      </c>
      <c r="B141" s="466" t="s">
        <v>515</v>
      </c>
      <c r="C141" s="467" t="s">
        <v>516</v>
      </c>
      <c r="D141" s="468" t="s">
        <v>103</v>
      </c>
      <c r="E141" s="469">
        <v>20</v>
      </c>
      <c r="F141" s="469"/>
      <c r="G141" s="470">
        <f t="shared" si="28"/>
        <v>0</v>
      </c>
      <c r="H141" s="471">
        <v>750</v>
      </c>
      <c r="I141" s="472">
        <f t="shared" si="29"/>
        <v>15000</v>
      </c>
      <c r="J141" s="471">
        <v>0</v>
      </c>
      <c r="K141" s="472">
        <f t="shared" si="30"/>
        <v>0</v>
      </c>
      <c r="O141" s="464">
        <v>2</v>
      </c>
      <c r="AA141" s="437">
        <v>1</v>
      </c>
      <c r="AB141" s="437">
        <v>1</v>
      </c>
      <c r="AC141" s="437">
        <v>1</v>
      </c>
      <c r="AZ141" s="437">
        <v>1</v>
      </c>
      <c r="BA141" s="437">
        <f t="shared" si="31"/>
        <v>0</v>
      </c>
      <c r="BB141" s="437">
        <f t="shared" si="32"/>
        <v>0</v>
      </c>
      <c r="BC141" s="437">
        <f t="shared" si="33"/>
        <v>0</v>
      </c>
      <c r="BD141" s="437">
        <f t="shared" si="34"/>
        <v>0</v>
      </c>
      <c r="BE141" s="437">
        <f t="shared" si="35"/>
        <v>0</v>
      </c>
      <c r="CA141" s="464">
        <v>1</v>
      </c>
      <c r="CB141" s="464">
        <v>1</v>
      </c>
    </row>
    <row r="142" spans="1:80" x14ac:dyDescent="0.2">
      <c r="A142" s="465">
        <v>127</v>
      </c>
      <c r="B142" s="466" t="s">
        <v>517</v>
      </c>
      <c r="C142" s="467" t="s">
        <v>518</v>
      </c>
      <c r="D142" s="468" t="s">
        <v>103</v>
      </c>
      <c r="E142" s="469">
        <v>10</v>
      </c>
      <c r="F142" s="469"/>
      <c r="G142" s="470">
        <f t="shared" si="28"/>
        <v>0</v>
      </c>
      <c r="H142" s="471">
        <v>378.2</v>
      </c>
      <c r="I142" s="472">
        <f t="shared" si="29"/>
        <v>3782</v>
      </c>
      <c r="J142" s="471">
        <v>0</v>
      </c>
      <c r="K142" s="472">
        <f t="shared" si="30"/>
        <v>0</v>
      </c>
      <c r="O142" s="464">
        <v>2</v>
      </c>
      <c r="AA142" s="437">
        <v>1</v>
      </c>
      <c r="AB142" s="437">
        <v>1</v>
      </c>
      <c r="AC142" s="437">
        <v>1</v>
      </c>
      <c r="AZ142" s="437">
        <v>1</v>
      </c>
      <c r="BA142" s="437">
        <f t="shared" si="31"/>
        <v>0</v>
      </c>
      <c r="BB142" s="437">
        <f t="shared" si="32"/>
        <v>0</v>
      </c>
      <c r="BC142" s="437">
        <f t="shared" si="33"/>
        <v>0</v>
      </c>
      <c r="BD142" s="437">
        <f t="shared" si="34"/>
        <v>0</v>
      </c>
      <c r="BE142" s="437">
        <f t="shared" si="35"/>
        <v>0</v>
      </c>
      <c r="CA142" s="464">
        <v>1</v>
      </c>
      <c r="CB142" s="464">
        <v>1</v>
      </c>
    </row>
    <row r="143" spans="1:80" x14ac:dyDescent="0.2">
      <c r="A143" s="465">
        <v>128</v>
      </c>
      <c r="B143" s="466" t="s">
        <v>745</v>
      </c>
      <c r="C143" s="467" t="s">
        <v>746</v>
      </c>
      <c r="D143" s="468" t="s">
        <v>103</v>
      </c>
      <c r="E143" s="469">
        <v>5</v>
      </c>
      <c r="F143" s="469"/>
      <c r="G143" s="470">
        <f t="shared" si="28"/>
        <v>0</v>
      </c>
      <c r="H143" s="471">
        <v>242.5</v>
      </c>
      <c r="I143" s="472">
        <f t="shared" si="29"/>
        <v>1212.5</v>
      </c>
      <c r="J143" s="471">
        <v>0</v>
      </c>
      <c r="K143" s="472">
        <f t="shared" si="30"/>
        <v>0</v>
      </c>
      <c r="O143" s="464">
        <v>2</v>
      </c>
      <c r="AA143" s="437">
        <v>1</v>
      </c>
      <c r="AB143" s="437">
        <v>1</v>
      </c>
      <c r="AC143" s="437">
        <v>1</v>
      </c>
      <c r="AZ143" s="437">
        <v>1</v>
      </c>
      <c r="BA143" s="437">
        <f t="shared" si="31"/>
        <v>0</v>
      </c>
      <c r="BB143" s="437">
        <f t="shared" si="32"/>
        <v>0</v>
      </c>
      <c r="BC143" s="437">
        <f t="shared" si="33"/>
        <v>0</v>
      </c>
      <c r="BD143" s="437">
        <f t="shared" si="34"/>
        <v>0</v>
      </c>
      <c r="BE143" s="437">
        <f t="shared" si="35"/>
        <v>0</v>
      </c>
      <c r="CA143" s="464">
        <v>1</v>
      </c>
      <c r="CB143" s="464">
        <v>1</v>
      </c>
    </row>
    <row r="144" spans="1:80" x14ac:dyDescent="0.2">
      <c r="A144" s="465">
        <v>129</v>
      </c>
      <c r="B144" s="466" t="s">
        <v>747</v>
      </c>
      <c r="C144" s="467" t="s">
        <v>748</v>
      </c>
      <c r="D144" s="468" t="s">
        <v>166</v>
      </c>
      <c r="E144" s="469">
        <v>2</v>
      </c>
      <c r="F144" s="469"/>
      <c r="G144" s="470">
        <f t="shared" si="28"/>
        <v>0</v>
      </c>
      <c r="H144" s="471">
        <v>37.799999999999997</v>
      </c>
      <c r="I144" s="472">
        <f t="shared" si="29"/>
        <v>75.599999999999994</v>
      </c>
      <c r="J144" s="471">
        <v>0</v>
      </c>
      <c r="K144" s="472">
        <f t="shared" si="30"/>
        <v>0</v>
      </c>
      <c r="O144" s="464">
        <v>2</v>
      </c>
      <c r="AA144" s="437">
        <v>1</v>
      </c>
      <c r="AB144" s="437">
        <v>1</v>
      </c>
      <c r="AC144" s="437">
        <v>1</v>
      </c>
      <c r="AZ144" s="437">
        <v>1</v>
      </c>
      <c r="BA144" s="437">
        <f t="shared" si="31"/>
        <v>0</v>
      </c>
      <c r="BB144" s="437">
        <f t="shared" si="32"/>
        <v>0</v>
      </c>
      <c r="BC144" s="437">
        <f t="shared" si="33"/>
        <v>0</v>
      </c>
      <c r="BD144" s="437">
        <f t="shared" si="34"/>
        <v>0</v>
      </c>
      <c r="BE144" s="437">
        <f t="shared" si="35"/>
        <v>0</v>
      </c>
      <c r="CA144" s="464">
        <v>1</v>
      </c>
      <c r="CB144" s="464">
        <v>1</v>
      </c>
    </row>
    <row r="145" spans="1:80" x14ac:dyDescent="0.2">
      <c r="A145" s="465">
        <v>130</v>
      </c>
      <c r="B145" s="466" t="s">
        <v>523</v>
      </c>
      <c r="C145" s="467" t="s">
        <v>524</v>
      </c>
      <c r="D145" s="468" t="s">
        <v>525</v>
      </c>
      <c r="E145" s="469">
        <v>140</v>
      </c>
      <c r="F145" s="469"/>
      <c r="G145" s="470">
        <f t="shared" si="28"/>
        <v>0</v>
      </c>
      <c r="H145" s="471">
        <v>1050</v>
      </c>
      <c r="I145" s="472">
        <f t="shared" si="29"/>
        <v>147000</v>
      </c>
      <c r="J145" s="471">
        <v>0</v>
      </c>
      <c r="K145" s="472">
        <f t="shared" si="30"/>
        <v>0</v>
      </c>
      <c r="O145" s="464">
        <v>2</v>
      </c>
      <c r="AA145" s="437">
        <v>1</v>
      </c>
      <c r="AB145" s="437">
        <v>1</v>
      </c>
      <c r="AC145" s="437">
        <v>1</v>
      </c>
      <c r="AZ145" s="437">
        <v>1</v>
      </c>
      <c r="BA145" s="437">
        <f t="shared" si="31"/>
        <v>0</v>
      </c>
      <c r="BB145" s="437">
        <f t="shared" si="32"/>
        <v>0</v>
      </c>
      <c r="BC145" s="437">
        <f t="shared" si="33"/>
        <v>0</v>
      </c>
      <c r="BD145" s="437">
        <f t="shared" si="34"/>
        <v>0</v>
      </c>
      <c r="BE145" s="437">
        <f t="shared" si="35"/>
        <v>0</v>
      </c>
      <c r="CA145" s="464">
        <v>1</v>
      </c>
      <c r="CB145" s="464">
        <v>1</v>
      </c>
    </row>
    <row r="146" spans="1:80" x14ac:dyDescent="0.2">
      <c r="A146" s="465">
        <v>131</v>
      </c>
      <c r="B146" s="466" t="s">
        <v>529</v>
      </c>
      <c r="C146" s="467" t="s">
        <v>530</v>
      </c>
      <c r="D146" s="468" t="s">
        <v>531</v>
      </c>
      <c r="E146" s="469">
        <v>10</v>
      </c>
      <c r="F146" s="469"/>
      <c r="G146" s="470">
        <f t="shared" ref="G146:G177" si="36">E146*F146</f>
        <v>0</v>
      </c>
      <c r="H146" s="471">
        <v>3000</v>
      </c>
      <c r="I146" s="472">
        <f t="shared" ref="I146:I177" si="37">E146*H146</f>
        <v>30000</v>
      </c>
      <c r="J146" s="471">
        <v>0</v>
      </c>
      <c r="K146" s="472">
        <f t="shared" ref="K146:K177" si="38">E146*J146</f>
        <v>0</v>
      </c>
      <c r="O146" s="464">
        <v>2</v>
      </c>
      <c r="AA146" s="437">
        <v>1</v>
      </c>
      <c r="AB146" s="437">
        <v>1</v>
      </c>
      <c r="AC146" s="437">
        <v>1</v>
      </c>
      <c r="AZ146" s="437">
        <v>1</v>
      </c>
      <c r="BA146" s="437">
        <f t="shared" ref="BA146:BA177" si="39">IF(AZ146=1,G146,0)</f>
        <v>0</v>
      </c>
      <c r="BB146" s="437">
        <f t="shared" si="32"/>
        <v>0</v>
      </c>
      <c r="BC146" s="437">
        <f t="shared" si="33"/>
        <v>0</v>
      </c>
      <c r="BD146" s="437">
        <f t="shared" si="34"/>
        <v>0</v>
      </c>
      <c r="BE146" s="437">
        <f t="shared" si="35"/>
        <v>0</v>
      </c>
      <c r="CA146" s="464">
        <v>1</v>
      </c>
      <c r="CB146" s="464">
        <v>1</v>
      </c>
    </row>
    <row r="147" spans="1:80" ht="22.5" x14ac:dyDescent="0.2">
      <c r="A147" s="465">
        <v>132</v>
      </c>
      <c r="B147" s="466" t="s">
        <v>532</v>
      </c>
      <c r="C147" s="467" t="s">
        <v>533</v>
      </c>
      <c r="D147" s="468" t="s">
        <v>531</v>
      </c>
      <c r="E147" s="469">
        <v>20</v>
      </c>
      <c r="F147" s="469"/>
      <c r="G147" s="470">
        <f t="shared" si="36"/>
        <v>0</v>
      </c>
      <c r="H147" s="471">
        <v>6000</v>
      </c>
      <c r="I147" s="472">
        <f t="shared" si="37"/>
        <v>120000</v>
      </c>
      <c r="J147" s="471">
        <v>0</v>
      </c>
      <c r="K147" s="472">
        <f t="shared" si="38"/>
        <v>0</v>
      </c>
      <c r="O147" s="464">
        <v>2</v>
      </c>
      <c r="AA147" s="437">
        <v>1</v>
      </c>
      <c r="AB147" s="437">
        <v>1</v>
      </c>
      <c r="AC147" s="437">
        <v>1</v>
      </c>
      <c r="AZ147" s="437">
        <v>1</v>
      </c>
      <c r="BA147" s="437">
        <f t="shared" si="39"/>
        <v>0</v>
      </c>
      <c r="BB147" s="437">
        <f t="shared" si="32"/>
        <v>0</v>
      </c>
      <c r="BC147" s="437">
        <f t="shared" si="33"/>
        <v>0</v>
      </c>
      <c r="BD147" s="437">
        <f t="shared" si="34"/>
        <v>0</v>
      </c>
      <c r="BE147" s="437">
        <f t="shared" si="35"/>
        <v>0</v>
      </c>
      <c r="CA147" s="464">
        <v>1</v>
      </c>
      <c r="CB147" s="464">
        <v>1</v>
      </c>
    </row>
    <row r="148" spans="1:80" x14ac:dyDescent="0.2">
      <c r="A148" s="465">
        <v>133</v>
      </c>
      <c r="B148" s="466" t="s">
        <v>534</v>
      </c>
      <c r="C148" s="467" t="s">
        <v>535</v>
      </c>
      <c r="D148" s="468" t="s">
        <v>190</v>
      </c>
      <c r="E148" s="469">
        <v>2.5</v>
      </c>
      <c r="F148" s="469"/>
      <c r="G148" s="470">
        <f t="shared" si="36"/>
        <v>0</v>
      </c>
      <c r="H148" s="471">
        <v>2000</v>
      </c>
      <c r="I148" s="472">
        <f t="shared" si="37"/>
        <v>5000</v>
      </c>
      <c r="J148" s="471">
        <v>0</v>
      </c>
      <c r="K148" s="472">
        <f t="shared" si="38"/>
        <v>0</v>
      </c>
      <c r="O148" s="464">
        <v>2</v>
      </c>
      <c r="AA148" s="437">
        <v>1</v>
      </c>
      <c r="AB148" s="437">
        <v>1</v>
      </c>
      <c r="AC148" s="437">
        <v>1</v>
      </c>
      <c r="AZ148" s="437">
        <v>1</v>
      </c>
      <c r="BA148" s="437">
        <f t="shared" si="39"/>
        <v>0</v>
      </c>
      <c r="BB148" s="437">
        <f t="shared" si="32"/>
        <v>0</v>
      </c>
      <c r="BC148" s="437">
        <f t="shared" si="33"/>
        <v>0</v>
      </c>
      <c r="BD148" s="437">
        <f t="shared" si="34"/>
        <v>0</v>
      </c>
      <c r="BE148" s="437">
        <f t="shared" si="35"/>
        <v>0</v>
      </c>
      <c r="CA148" s="464">
        <v>1</v>
      </c>
      <c r="CB148" s="464">
        <v>1</v>
      </c>
    </row>
    <row r="149" spans="1:80" x14ac:dyDescent="0.2">
      <c r="A149" s="465">
        <v>134</v>
      </c>
      <c r="B149" s="466" t="s">
        <v>749</v>
      </c>
      <c r="C149" s="467" t="s">
        <v>750</v>
      </c>
      <c r="D149" s="468" t="s">
        <v>531</v>
      </c>
      <c r="E149" s="469">
        <v>6</v>
      </c>
      <c r="F149" s="469"/>
      <c r="G149" s="470">
        <f t="shared" si="36"/>
        <v>0</v>
      </c>
      <c r="H149" s="471">
        <v>1800</v>
      </c>
      <c r="I149" s="472">
        <f t="shared" si="37"/>
        <v>10800</v>
      </c>
      <c r="J149" s="471">
        <v>0</v>
      </c>
      <c r="K149" s="472">
        <f t="shared" si="38"/>
        <v>0</v>
      </c>
      <c r="O149" s="464">
        <v>2</v>
      </c>
      <c r="AA149" s="437">
        <v>1</v>
      </c>
      <c r="AB149" s="437">
        <v>1</v>
      </c>
      <c r="AC149" s="437">
        <v>1</v>
      </c>
      <c r="AZ149" s="437">
        <v>1</v>
      </c>
      <c r="BA149" s="437">
        <f t="shared" si="39"/>
        <v>0</v>
      </c>
      <c r="BB149" s="437">
        <f t="shared" si="32"/>
        <v>0</v>
      </c>
      <c r="BC149" s="437">
        <f t="shared" si="33"/>
        <v>0</v>
      </c>
      <c r="BD149" s="437">
        <f t="shared" si="34"/>
        <v>0</v>
      </c>
      <c r="BE149" s="437">
        <f t="shared" si="35"/>
        <v>0</v>
      </c>
      <c r="CA149" s="464">
        <v>1</v>
      </c>
      <c r="CB149" s="464">
        <v>1</v>
      </c>
    </row>
    <row r="150" spans="1:80" x14ac:dyDescent="0.2">
      <c r="A150" s="465">
        <v>135</v>
      </c>
      <c r="B150" s="466" t="s">
        <v>536</v>
      </c>
      <c r="C150" s="467" t="s">
        <v>537</v>
      </c>
      <c r="D150" s="468" t="s">
        <v>380</v>
      </c>
      <c r="E150" s="469">
        <v>1</v>
      </c>
      <c r="F150" s="469"/>
      <c r="G150" s="470">
        <f t="shared" si="36"/>
        <v>0</v>
      </c>
      <c r="H150" s="471">
        <v>5900</v>
      </c>
      <c r="I150" s="472">
        <f t="shared" si="37"/>
        <v>5900</v>
      </c>
      <c r="J150" s="471">
        <v>0</v>
      </c>
      <c r="K150" s="472">
        <f t="shared" si="38"/>
        <v>0</v>
      </c>
      <c r="O150" s="464">
        <v>2</v>
      </c>
      <c r="AA150" s="437">
        <v>1</v>
      </c>
      <c r="AB150" s="437">
        <v>1</v>
      </c>
      <c r="AC150" s="437">
        <v>1</v>
      </c>
      <c r="AZ150" s="437">
        <v>1</v>
      </c>
      <c r="BA150" s="437">
        <f t="shared" si="39"/>
        <v>0</v>
      </c>
      <c r="BB150" s="437">
        <f t="shared" si="32"/>
        <v>0</v>
      </c>
      <c r="BC150" s="437">
        <f t="shared" si="33"/>
        <v>0</v>
      </c>
      <c r="BD150" s="437">
        <f t="shared" si="34"/>
        <v>0</v>
      </c>
      <c r="BE150" s="437">
        <f t="shared" si="35"/>
        <v>0</v>
      </c>
      <c r="CA150" s="464">
        <v>1</v>
      </c>
      <c r="CB150" s="464">
        <v>1</v>
      </c>
    </row>
    <row r="151" spans="1:80" ht="22.5" x14ac:dyDescent="0.2">
      <c r="A151" s="473"/>
      <c r="B151" s="474"/>
      <c r="C151" s="557" t="s">
        <v>538</v>
      </c>
      <c r="D151" s="558"/>
      <c r="E151" s="558"/>
      <c r="F151" s="558"/>
      <c r="G151" s="559"/>
      <c r="I151" s="475"/>
      <c r="K151" s="475"/>
      <c r="L151" s="476" t="s">
        <v>538</v>
      </c>
      <c r="O151" s="464">
        <v>3</v>
      </c>
    </row>
    <row r="152" spans="1:80" x14ac:dyDescent="0.2">
      <c r="A152" s="465">
        <v>136</v>
      </c>
      <c r="B152" s="466" t="s">
        <v>751</v>
      </c>
      <c r="C152" s="467" t="s">
        <v>752</v>
      </c>
      <c r="D152" s="468" t="s">
        <v>383</v>
      </c>
      <c r="E152" s="469">
        <v>18</v>
      </c>
      <c r="F152" s="469"/>
      <c r="G152" s="470">
        <f>E152*F152</f>
        <v>0</v>
      </c>
      <c r="H152" s="471">
        <v>7200</v>
      </c>
      <c r="I152" s="472">
        <f>E152*H152</f>
        <v>129600</v>
      </c>
      <c r="J152" s="471">
        <v>0</v>
      </c>
      <c r="K152" s="472">
        <f>E152*J152</f>
        <v>0</v>
      </c>
      <c r="O152" s="464">
        <v>2</v>
      </c>
      <c r="AA152" s="437">
        <v>1</v>
      </c>
      <c r="AB152" s="437">
        <v>1</v>
      </c>
      <c r="AC152" s="437">
        <v>1</v>
      </c>
      <c r="AZ152" s="437">
        <v>1</v>
      </c>
      <c r="BA152" s="437">
        <f>IF(AZ152=1,G152,0)</f>
        <v>0</v>
      </c>
      <c r="BB152" s="437">
        <f>IF(AZ152=2,G152,0)</f>
        <v>0</v>
      </c>
      <c r="BC152" s="437">
        <f>IF(AZ152=3,G152,0)</f>
        <v>0</v>
      </c>
      <c r="BD152" s="437">
        <f>IF(AZ152=4,G152,0)</f>
        <v>0</v>
      </c>
      <c r="BE152" s="437">
        <f>IF(AZ152=5,G152,0)</f>
        <v>0</v>
      </c>
      <c r="CA152" s="464">
        <v>1</v>
      </c>
      <c r="CB152" s="464">
        <v>1</v>
      </c>
    </row>
    <row r="153" spans="1:80" x14ac:dyDescent="0.2">
      <c r="A153" s="465">
        <v>137</v>
      </c>
      <c r="B153" s="466" t="s">
        <v>539</v>
      </c>
      <c r="C153" s="467" t="s">
        <v>540</v>
      </c>
      <c r="D153" s="468" t="s">
        <v>380</v>
      </c>
      <c r="E153" s="469">
        <v>1</v>
      </c>
      <c r="F153" s="469"/>
      <c r="G153" s="470">
        <f>E153*F153</f>
        <v>0</v>
      </c>
      <c r="H153" s="471">
        <v>14650</v>
      </c>
      <c r="I153" s="472">
        <f>E153*H153</f>
        <v>14650</v>
      </c>
      <c r="J153" s="471">
        <v>0</v>
      </c>
      <c r="K153" s="472">
        <f>E153*J153</f>
        <v>0</v>
      </c>
      <c r="O153" s="464">
        <v>2</v>
      </c>
      <c r="AA153" s="437">
        <v>1</v>
      </c>
      <c r="AB153" s="437">
        <v>1</v>
      </c>
      <c r="AC153" s="437">
        <v>1</v>
      </c>
      <c r="AZ153" s="437">
        <v>1</v>
      </c>
      <c r="BA153" s="437">
        <f>IF(AZ153=1,G153,0)</f>
        <v>0</v>
      </c>
      <c r="BB153" s="437">
        <f>IF(AZ153=2,G153,0)</f>
        <v>0</v>
      </c>
      <c r="BC153" s="437">
        <f>IF(AZ153=3,G153,0)</f>
        <v>0</v>
      </c>
      <c r="BD153" s="437">
        <f>IF(AZ153=4,G153,0)</f>
        <v>0</v>
      </c>
      <c r="BE153" s="437">
        <f>IF(AZ153=5,G153,0)</f>
        <v>0</v>
      </c>
      <c r="CA153" s="464">
        <v>1</v>
      </c>
      <c r="CB153" s="464">
        <v>1</v>
      </c>
    </row>
    <row r="154" spans="1:80" x14ac:dyDescent="0.2">
      <c r="A154" s="482"/>
      <c r="B154" s="483" t="s">
        <v>104</v>
      </c>
      <c r="C154" s="484" t="s">
        <v>544</v>
      </c>
      <c r="D154" s="485"/>
      <c r="E154" s="486"/>
      <c r="F154" s="487"/>
      <c r="G154" s="488">
        <f>SUM(G7:G153)</f>
        <v>0</v>
      </c>
      <c r="H154" s="489"/>
      <c r="I154" s="490">
        <f>SUM(I7:I153)</f>
        <v>44742919.129999995</v>
      </c>
      <c r="J154" s="489"/>
      <c r="K154" s="490">
        <f>SUM(K7:K153)</f>
        <v>0</v>
      </c>
      <c r="O154" s="464">
        <v>4</v>
      </c>
      <c r="BA154" s="491">
        <f>SUM(BA7:BA153)</f>
        <v>0</v>
      </c>
      <c r="BB154" s="491">
        <f>SUM(BB7:BB153)</f>
        <v>0</v>
      </c>
      <c r="BC154" s="491">
        <f>SUM(BC7:BC153)</f>
        <v>0</v>
      </c>
      <c r="BD154" s="491">
        <f>SUM(BD7:BD153)</f>
        <v>0</v>
      </c>
      <c r="BE154" s="491">
        <f>SUM(BE7:BE153)</f>
        <v>0</v>
      </c>
    </row>
    <row r="155" spans="1:80" x14ac:dyDescent="0.2">
      <c r="E155" s="437"/>
    </row>
    <row r="156" spans="1:80" x14ac:dyDescent="0.2">
      <c r="E156" s="437"/>
    </row>
    <row r="157" spans="1:80" x14ac:dyDescent="0.2">
      <c r="E157" s="437"/>
    </row>
    <row r="158" spans="1:80" x14ac:dyDescent="0.2">
      <c r="E158" s="437"/>
    </row>
    <row r="159" spans="1:80" x14ac:dyDescent="0.2">
      <c r="E159" s="437"/>
    </row>
    <row r="160" spans="1:80" x14ac:dyDescent="0.2">
      <c r="E160" s="437"/>
    </row>
    <row r="161" spans="5:5" x14ac:dyDescent="0.2">
      <c r="E161" s="437"/>
    </row>
    <row r="162" spans="5:5" x14ac:dyDescent="0.2">
      <c r="E162" s="437"/>
    </row>
    <row r="163" spans="5:5" x14ac:dyDescent="0.2">
      <c r="E163" s="437"/>
    </row>
    <row r="164" spans="5:5" x14ac:dyDescent="0.2">
      <c r="E164" s="437"/>
    </row>
    <row r="165" spans="5:5" x14ac:dyDescent="0.2">
      <c r="E165" s="437"/>
    </row>
    <row r="166" spans="5:5" x14ac:dyDescent="0.2">
      <c r="E166" s="437"/>
    </row>
    <row r="167" spans="5:5" x14ac:dyDescent="0.2">
      <c r="E167" s="437"/>
    </row>
    <row r="168" spans="5:5" x14ac:dyDescent="0.2">
      <c r="E168" s="437"/>
    </row>
    <row r="169" spans="5:5" x14ac:dyDescent="0.2">
      <c r="E169" s="437"/>
    </row>
    <row r="170" spans="5:5" x14ac:dyDescent="0.2">
      <c r="E170" s="437"/>
    </row>
    <row r="171" spans="5:5" x14ac:dyDescent="0.2">
      <c r="E171" s="437"/>
    </row>
    <row r="172" spans="5:5" x14ac:dyDescent="0.2">
      <c r="E172" s="437"/>
    </row>
    <row r="173" spans="5:5" x14ac:dyDescent="0.2">
      <c r="E173" s="437"/>
    </row>
    <row r="174" spans="5:5" x14ac:dyDescent="0.2">
      <c r="E174" s="437"/>
    </row>
    <row r="175" spans="5:5" x14ac:dyDescent="0.2">
      <c r="E175" s="437"/>
    </row>
    <row r="176" spans="5:5" x14ac:dyDescent="0.2">
      <c r="E176" s="437"/>
    </row>
    <row r="177" spans="1:7" x14ac:dyDescent="0.2">
      <c r="E177" s="437"/>
    </row>
    <row r="178" spans="1:7" x14ac:dyDescent="0.2">
      <c r="A178" s="481"/>
      <c r="B178" s="481"/>
      <c r="C178" s="481"/>
      <c r="D178" s="481"/>
      <c r="E178" s="481"/>
      <c r="F178" s="481"/>
      <c r="G178" s="481"/>
    </row>
    <row r="179" spans="1:7" x14ac:dyDescent="0.2">
      <c r="A179" s="481"/>
      <c r="B179" s="481"/>
      <c r="C179" s="481"/>
      <c r="D179" s="481"/>
      <c r="E179" s="481"/>
      <c r="F179" s="481"/>
      <c r="G179" s="481"/>
    </row>
    <row r="180" spans="1:7" x14ac:dyDescent="0.2">
      <c r="A180" s="481"/>
      <c r="B180" s="481"/>
      <c r="C180" s="481"/>
      <c r="D180" s="481"/>
      <c r="E180" s="481"/>
      <c r="F180" s="481"/>
      <c r="G180" s="481"/>
    </row>
    <row r="181" spans="1:7" x14ac:dyDescent="0.2">
      <c r="A181" s="481"/>
      <c r="B181" s="481"/>
      <c r="C181" s="481"/>
      <c r="D181" s="481"/>
      <c r="E181" s="481"/>
      <c r="F181" s="481"/>
      <c r="G181" s="481"/>
    </row>
    <row r="182" spans="1:7" x14ac:dyDescent="0.2">
      <c r="E182" s="437"/>
    </row>
    <row r="183" spans="1:7" x14ac:dyDescent="0.2">
      <c r="E183" s="437"/>
    </row>
    <row r="184" spans="1:7" x14ac:dyDescent="0.2">
      <c r="E184" s="437"/>
    </row>
    <row r="185" spans="1:7" x14ac:dyDescent="0.2">
      <c r="E185" s="437"/>
    </row>
    <row r="186" spans="1:7" x14ac:dyDescent="0.2">
      <c r="E186" s="437"/>
    </row>
    <row r="187" spans="1:7" x14ac:dyDescent="0.2">
      <c r="E187" s="437"/>
    </row>
    <row r="188" spans="1:7" x14ac:dyDescent="0.2">
      <c r="E188" s="437"/>
    </row>
    <row r="189" spans="1:7" x14ac:dyDescent="0.2">
      <c r="E189" s="437"/>
    </row>
    <row r="190" spans="1:7" x14ac:dyDescent="0.2">
      <c r="E190" s="437"/>
    </row>
    <row r="191" spans="1:7" x14ac:dyDescent="0.2">
      <c r="E191" s="437"/>
    </row>
    <row r="192" spans="1:7" x14ac:dyDescent="0.2">
      <c r="E192" s="437"/>
    </row>
    <row r="193" spans="5:5" x14ac:dyDescent="0.2">
      <c r="E193" s="437"/>
    </row>
    <row r="194" spans="5:5" x14ac:dyDescent="0.2">
      <c r="E194" s="437"/>
    </row>
    <row r="195" spans="5:5" x14ac:dyDescent="0.2">
      <c r="E195" s="437"/>
    </row>
    <row r="196" spans="5:5" x14ac:dyDescent="0.2">
      <c r="E196" s="437"/>
    </row>
    <row r="197" spans="5:5" x14ac:dyDescent="0.2">
      <c r="E197" s="437"/>
    </row>
    <row r="198" spans="5:5" x14ac:dyDescent="0.2">
      <c r="E198" s="437"/>
    </row>
    <row r="199" spans="5:5" x14ac:dyDescent="0.2">
      <c r="E199" s="437"/>
    </row>
    <row r="200" spans="5:5" x14ac:dyDescent="0.2">
      <c r="E200" s="437"/>
    </row>
    <row r="201" spans="5:5" x14ac:dyDescent="0.2">
      <c r="E201" s="437"/>
    </row>
    <row r="202" spans="5:5" x14ac:dyDescent="0.2">
      <c r="E202" s="437"/>
    </row>
    <row r="203" spans="5:5" x14ac:dyDescent="0.2">
      <c r="E203" s="437"/>
    </row>
    <row r="204" spans="5:5" x14ac:dyDescent="0.2">
      <c r="E204" s="437"/>
    </row>
    <row r="205" spans="5:5" x14ac:dyDescent="0.2">
      <c r="E205" s="437"/>
    </row>
    <row r="206" spans="5:5" x14ac:dyDescent="0.2">
      <c r="E206" s="437"/>
    </row>
    <row r="207" spans="5:5" x14ac:dyDescent="0.2">
      <c r="E207" s="437"/>
    </row>
    <row r="208" spans="5:5" x14ac:dyDescent="0.2">
      <c r="E208" s="437"/>
    </row>
    <row r="209" spans="1:7" x14ac:dyDescent="0.2">
      <c r="E209" s="437"/>
    </row>
    <row r="210" spans="1:7" x14ac:dyDescent="0.2">
      <c r="E210" s="437"/>
    </row>
    <row r="211" spans="1:7" x14ac:dyDescent="0.2">
      <c r="E211" s="437"/>
    </row>
    <row r="212" spans="1:7" x14ac:dyDescent="0.2">
      <c r="E212" s="437"/>
    </row>
    <row r="213" spans="1:7" x14ac:dyDescent="0.2">
      <c r="A213" s="492"/>
      <c r="B213" s="492"/>
    </row>
    <row r="214" spans="1:7" x14ac:dyDescent="0.2">
      <c r="A214" s="481"/>
      <c r="B214" s="481"/>
      <c r="C214" s="493"/>
      <c r="D214" s="493"/>
      <c r="E214" s="494"/>
      <c r="F214" s="493"/>
      <c r="G214" s="495"/>
    </row>
    <row r="215" spans="1:7" x14ac:dyDescent="0.2">
      <c r="A215" s="496"/>
      <c r="B215" s="496"/>
      <c r="C215" s="481"/>
      <c r="D215" s="481"/>
      <c r="E215" s="497"/>
      <c r="F215" s="481"/>
      <c r="G215" s="481"/>
    </row>
    <row r="216" spans="1:7" x14ac:dyDescent="0.2">
      <c r="A216" s="481"/>
      <c r="B216" s="481"/>
      <c r="C216" s="481"/>
      <c r="D216" s="481"/>
      <c r="E216" s="497"/>
      <c r="F216" s="481"/>
      <c r="G216" s="481"/>
    </row>
    <row r="217" spans="1:7" x14ac:dyDescent="0.2">
      <c r="A217" s="481"/>
      <c r="B217" s="481"/>
      <c r="C217" s="481"/>
      <c r="D217" s="481"/>
      <c r="E217" s="497"/>
      <c r="F217" s="481"/>
      <c r="G217" s="481"/>
    </row>
    <row r="218" spans="1:7" x14ac:dyDescent="0.2">
      <c r="A218" s="481"/>
      <c r="B218" s="481"/>
      <c r="C218" s="481"/>
      <c r="D218" s="481"/>
      <c r="E218" s="497"/>
      <c r="F218" s="481"/>
      <c r="G218" s="481"/>
    </row>
    <row r="219" spans="1:7" x14ac:dyDescent="0.2">
      <c r="A219" s="481"/>
      <c r="B219" s="481"/>
      <c r="C219" s="481"/>
      <c r="D219" s="481"/>
      <c r="E219" s="497"/>
      <c r="F219" s="481"/>
      <c r="G219" s="481"/>
    </row>
    <row r="220" spans="1:7" x14ac:dyDescent="0.2">
      <c r="A220" s="481"/>
      <c r="B220" s="481"/>
      <c r="C220" s="481"/>
      <c r="D220" s="481"/>
      <c r="E220" s="497"/>
      <c r="F220" s="481"/>
      <c r="G220" s="481"/>
    </row>
    <row r="221" spans="1:7" x14ac:dyDescent="0.2">
      <c r="A221" s="481"/>
      <c r="B221" s="481"/>
      <c r="C221" s="481"/>
      <c r="D221" s="481"/>
      <c r="E221" s="497"/>
      <c r="F221" s="481"/>
      <c r="G221" s="481"/>
    </row>
    <row r="222" spans="1:7" x14ac:dyDescent="0.2">
      <c r="A222" s="481"/>
      <c r="B222" s="481"/>
      <c r="C222" s="481"/>
      <c r="D222" s="481"/>
      <c r="E222" s="497"/>
      <c r="F222" s="481"/>
      <c r="G222" s="481"/>
    </row>
    <row r="223" spans="1:7" x14ac:dyDescent="0.2">
      <c r="A223" s="481"/>
      <c r="B223" s="481"/>
      <c r="C223" s="481"/>
      <c r="D223" s="481"/>
      <c r="E223" s="497"/>
      <c r="F223" s="481"/>
      <c r="G223" s="481"/>
    </row>
    <row r="224" spans="1:7" x14ac:dyDescent="0.2">
      <c r="A224" s="481"/>
      <c r="B224" s="481"/>
      <c r="C224" s="481"/>
      <c r="D224" s="481"/>
      <c r="E224" s="497"/>
      <c r="F224" s="481"/>
      <c r="G224" s="481"/>
    </row>
    <row r="225" spans="1:7" x14ac:dyDescent="0.2">
      <c r="A225" s="481"/>
      <c r="B225" s="481"/>
      <c r="C225" s="481"/>
      <c r="D225" s="481"/>
      <c r="E225" s="497"/>
      <c r="F225" s="481"/>
      <c r="G225" s="481"/>
    </row>
    <row r="226" spans="1:7" x14ac:dyDescent="0.2">
      <c r="A226" s="481"/>
      <c r="B226" s="481"/>
      <c r="C226" s="481"/>
      <c r="D226" s="481"/>
      <c r="E226" s="497"/>
      <c r="F226" s="481"/>
      <c r="G226" s="481"/>
    </row>
    <row r="227" spans="1:7" x14ac:dyDescent="0.2">
      <c r="A227" s="481"/>
      <c r="B227" s="481"/>
      <c r="C227" s="481"/>
      <c r="D227" s="481"/>
      <c r="E227" s="497"/>
      <c r="F227" s="481"/>
      <c r="G227" s="481"/>
    </row>
  </sheetData>
  <mergeCells count="13">
    <mergeCell ref="C74:G74"/>
    <mergeCell ref="C75:G75"/>
    <mergeCell ref="C76:G76"/>
    <mergeCell ref="A1:G1"/>
    <mergeCell ref="A3:B3"/>
    <mergeCell ref="A4:B4"/>
    <mergeCell ref="E4:G4"/>
    <mergeCell ref="C73:G73"/>
    <mergeCell ref="C78:G78"/>
    <mergeCell ref="C79:G79"/>
    <mergeCell ref="C80:G80"/>
    <mergeCell ref="C81:G81"/>
    <mergeCell ref="C151:G15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4"/>
  <dimension ref="A1:BE51"/>
  <sheetViews>
    <sheetView topLeftCell="A34" zoomScaleNormal="100" workbookViewId="0"/>
  </sheetViews>
  <sheetFormatPr defaultColWidth="9.140625" defaultRowHeight="12.75" x14ac:dyDescent="0.2"/>
  <cols>
    <col min="1" max="1" width="2" style="295" customWidth="1"/>
    <col min="2" max="2" width="15" style="295" customWidth="1"/>
    <col min="3" max="3" width="15.85546875" style="295" customWidth="1"/>
    <col min="4" max="4" width="14.5703125" style="295" customWidth="1"/>
    <col min="5" max="5" width="13.5703125" style="295" customWidth="1"/>
    <col min="6" max="6" width="16.5703125" style="295" customWidth="1"/>
    <col min="7" max="7" width="15.28515625" style="295" customWidth="1"/>
    <col min="8" max="16384" width="9.140625" style="295"/>
  </cols>
  <sheetData>
    <row r="1" spans="1:57" ht="24.75" customHeight="1" thickBot="1" x14ac:dyDescent="0.25">
      <c r="A1" s="293" t="s">
        <v>33</v>
      </c>
      <c r="B1" s="294"/>
      <c r="C1" s="294"/>
      <c r="D1" s="294"/>
      <c r="E1" s="294"/>
      <c r="F1" s="294"/>
      <c r="G1" s="294"/>
    </row>
    <row r="2" spans="1:57" ht="12.75" customHeight="1" x14ac:dyDescent="0.2">
      <c r="A2" s="296" t="s">
        <v>34</v>
      </c>
      <c r="B2" s="297"/>
      <c r="C2" s="298" t="s">
        <v>108</v>
      </c>
      <c r="D2" s="298" t="s">
        <v>757</v>
      </c>
      <c r="E2" s="299"/>
      <c r="F2" s="300" t="s">
        <v>35</v>
      </c>
      <c r="G2" s="301"/>
    </row>
    <row r="3" spans="1:57" ht="3" hidden="1" customHeight="1" x14ac:dyDescent="0.2">
      <c r="A3" s="302"/>
      <c r="B3" s="303"/>
      <c r="C3" s="304"/>
      <c r="D3" s="304"/>
      <c r="E3" s="305"/>
      <c r="F3" s="306"/>
      <c r="G3" s="307"/>
    </row>
    <row r="4" spans="1:57" ht="12" customHeight="1" x14ac:dyDescent="0.2">
      <c r="A4" s="308" t="s">
        <v>36</v>
      </c>
      <c r="B4" s="303"/>
      <c r="C4" s="304"/>
      <c r="D4" s="304"/>
      <c r="E4" s="305"/>
      <c r="F4" s="306" t="s">
        <v>37</v>
      </c>
      <c r="G4" s="309"/>
    </row>
    <row r="5" spans="1:57" ht="12.95" customHeight="1" x14ac:dyDescent="0.2">
      <c r="A5" s="310" t="s">
        <v>754</v>
      </c>
      <c r="B5" s="311"/>
      <c r="C5" s="312" t="s">
        <v>755</v>
      </c>
      <c r="D5" s="313"/>
      <c r="E5" s="311"/>
      <c r="F5" s="306" t="s">
        <v>38</v>
      </c>
      <c r="G5" s="307"/>
    </row>
    <row r="6" spans="1:57" ht="12.95" customHeight="1" x14ac:dyDescent="0.2">
      <c r="A6" s="308" t="s">
        <v>39</v>
      </c>
      <c r="B6" s="303"/>
      <c r="C6" s="304"/>
      <c r="D6" s="304"/>
      <c r="E6" s="305"/>
      <c r="F6" s="314" t="s">
        <v>40</v>
      </c>
      <c r="G6" s="315">
        <v>0</v>
      </c>
      <c r="O6" s="316"/>
    </row>
    <row r="7" spans="1:57" ht="12.95" customHeight="1" x14ac:dyDescent="0.2">
      <c r="A7" s="317" t="s">
        <v>105</v>
      </c>
      <c r="B7" s="318"/>
      <c r="C7" s="319" t="s">
        <v>106</v>
      </c>
      <c r="D7" s="320"/>
      <c r="E7" s="320"/>
      <c r="F7" s="321" t="s">
        <v>41</v>
      </c>
      <c r="G7" s="315">
        <f>IF(G6=0,,ROUND((F30+F32)/G6,1))</f>
        <v>0</v>
      </c>
    </row>
    <row r="8" spans="1:57" x14ac:dyDescent="0.2">
      <c r="A8" s="322" t="s">
        <v>42</v>
      </c>
      <c r="B8" s="306"/>
      <c r="C8" s="543"/>
      <c r="D8" s="543"/>
      <c r="E8" s="544"/>
      <c r="F8" s="323" t="s">
        <v>43</v>
      </c>
      <c r="G8" s="324"/>
      <c r="H8" s="325"/>
      <c r="I8" s="326"/>
    </row>
    <row r="9" spans="1:57" x14ac:dyDescent="0.2">
      <c r="A9" s="322" t="s">
        <v>44</v>
      </c>
      <c r="B9" s="306"/>
      <c r="C9" s="543"/>
      <c r="D9" s="543"/>
      <c r="E9" s="544"/>
      <c r="F9" s="306"/>
      <c r="G9" s="327"/>
      <c r="H9" s="328"/>
    </row>
    <row r="10" spans="1:57" x14ac:dyDescent="0.2">
      <c r="A10" s="322" t="s">
        <v>45</v>
      </c>
      <c r="B10" s="306"/>
      <c r="C10" s="543" t="s">
        <v>350</v>
      </c>
      <c r="D10" s="543"/>
      <c r="E10" s="543"/>
      <c r="F10" s="329"/>
      <c r="G10" s="330"/>
      <c r="H10" s="331"/>
    </row>
    <row r="11" spans="1:57" ht="13.5" customHeight="1" x14ac:dyDescent="0.2">
      <c r="A11" s="322" t="s">
        <v>46</v>
      </c>
      <c r="B11" s="306"/>
      <c r="C11" s="543"/>
      <c r="D11" s="543"/>
      <c r="E11" s="543"/>
      <c r="F11" s="332" t="s">
        <v>47</v>
      </c>
      <c r="G11" s="333"/>
      <c r="H11" s="328"/>
      <c r="BA11" s="334"/>
      <c r="BB11" s="334"/>
      <c r="BC11" s="334"/>
      <c r="BD11" s="334"/>
      <c r="BE11" s="334"/>
    </row>
    <row r="12" spans="1:57" ht="12.75" customHeight="1" x14ac:dyDescent="0.2">
      <c r="A12" s="335" t="s">
        <v>48</v>
      </c>
      <c r="B12" s="303"/>
      <c r="C12" s="545"/>
      <c r="D12" s="545"/>
      <c r="E12" s="545"/>
      <c r="F12" s="336" t="s">
        <v>49</v>
      </c>
      <c r="G12" s="337"/>
      <c r="H12" s="328"/>
    </row>
    <row r="13" spans="1:57" ht="28.5" customHeight="1" thickBot="1" x14ac:dyDescent="0.25">
      <c r="A13" s="338" t="s">
        <v>50</v>
      </c>
      <c r="B13" s="339"/>
      <c r="C13" s="339"/>
      <c r="D13" s="339"/>
      <c r="E13" s="340"/>
      <c r="F13" s="340"/>
      <c r="G13" s="341"/>
      <c r="H13" s="328"/>
    </row>
    <row r="14" spans="1:57" ht="17.25" customHeight="1" thickBot="1" x14ac:dyDescent="0.25">
      <c r="A14" s="342" t="s">
        <v>51</v>
      </c>
      <c r="B14" s="343"/>
      <c r="C14" s="344"/>
      <c r="D14" s="345" t="s">
        <v>52</v>
      </c>
      <c r="E14" s="346"/>
      <c r="F14" s="346"/>
      <c r="G14" s="344"/>
    </row>
    <row r="15" spans="1:57" ht="15.95" customHeight="1" x14ac:dyDescent="0.2">
      <c r="A15" s="347"/>
      <c r="B15" s="348" t="s">
        <v>53</v>
      </c>
      <c r="C15" s="349">
        <f>'03 01 Rek'!E24</f>
        <v>0</v>
      </c>
      <c r="D15" s="350">
        <f>'03 01 Rek'!A32</f>
        <v>0</v>
      </c>
      <c r="E15" s="351"/>
      <c r="F15" s="352"/>
      <c r="G15" s="349">
        <f>'03 01 Rek'!I32</f>
        <v>0</v>
      </c>
    </row>
    <row r="16" spans="1:57" ht="15.95" customHeight="1" x14ac:dyDescent="0.2">
      <c r="A16" s="347" t="s">
        <v>54</v>
      </c>
      <c r="B16" s="348" t="s">
        <v>55</v>
      </c>
      <c r="C16" s="349">
        <f>'03 01 Rek'!F24</f>
        <v>0</v>
      </c>
      <c r="D16" s="302"/>
      <c r="E16" s="353"/>
      <c r="F16" s="354"/>
      <c r="G16" s="349"/>
    </row>
    <row r="17" spans="1:7" ht="15.95" customHeight="1" x14ac:dyDescent="0.2">
      <c r="A17" s="347" t="s">
        <v>56</v>
      </c>
      <c r="B17" s="348" t="s">
        <v>57</v>
      </c>
      <c r="C17" s="349">
        <f>'03 01 Rek'!H24</f>
        <v>0</v>
      </c>
      <c r="D17" s="302"/>
      <c r="E17" s="353"/>
      <c r="F17" s="354"/>
      <c r="G17" s="349"/>
    </row>
    <row r="18" spans="1:7" ht="15.95" customHeight="1" x14ac:dyDescent="0.2">
      <c r="A18" s="355" t="s">
        <v>58</v>
      </c>
      <c r="B18" s="356" t="s">
        <v>59</v>
      </c>
      <c r="C18" s="349">
        <f>'03 01 Rek'!G24</f>
        <v>0</v>
      </c>
      <c r="D18" s="302"/>
      <c r="E18" s="353"/>
      <c r="F18" s="354"/>
      <c r="G18" s="349"/>
    </row>
    <row r="19" spans="1:7" ht="15.95" customHeight="1" x14ac:dyDescent="0.2">
      <c r="A19" s="357" t="s">
        <v>60</v>
      </c>
      <c r="B19" s="348"/>
      <c r="C19" s="349">
        <f>SUM(C15:C18)</f>
        <v>0</v>
      </c>
      <c r="D19" s="302"/>
      <c r="E19" s="353"/>
      <c r="F19" s="354"/>
      <c r="G19" s="349"/>
    </row>
    <row r="20" spans="1:7" ht="15.95" customHeight="1" x14ac:dyDescent="0.2">
      <c r="A20" s="357"/>
      <c r="B20" s="348"/>
      <c r="C20" s="349"/>
      <c r="D20" s="302"/>
      <c r="E20" s="353"/>
      <c r="F20" s="354"/>
      <c r="G20" s="349"/>
    </row>
    <row r="21" spans="1:7" ht="15.95" customHeight="1" x14ac:dyDescent="0.2">
      <c r="A21" s="357" t="s">
        <v>30</v>
      </c>
      <c r="B21" s="348"/>
      <c r="C21" s="349">
        <f>'03 01 Rek'!I24</f>
        <v>0</v>
      </c>
      <c r="D21" s="302"/>
      <c r="E21" s="353"/>
      <c r="F21" s="354"/>
      <c r="G21" s="349"/>
    </row>
    <row r="22" spans="1:7" ht="15.95" customHeight="1" x14ac:dyDescent="0.2">
      <c r="A22" s="358" t="s">
        <v>61</v>
      </c>
      <c r="B22" s="328"/>
      <c r="C22" s="349">
        <f>C19+C21</f>
        <v>0</v>
      </c>
      <c r="D22" s="302" t="s">
        <v>62</v>
      </c>
      <c r="E22" s="353"/>
      <c r="F22" s="354"/>
      <c r="G22" s="349">
        <f>G23-SUM(G15:G21)</f>
        <v>0</v>
      </c>
    </row>
    <row r="23" spans="1:7" ht="15.95" customHeight="1" thickBot="1" x14ac:dyDescent="0.25">
      <c r="A23" s="546" t="s">
        <v>63</v>
      </c>
      <c r="B23" s="547"/>
      <c r="C23" s="359">
        <f>C22+G23</f>
        <v>0</v>
      </c>
      <c r="D23" s="360" t="s">
        <v>64</v>
      </c>
      <c r="E23" s="361"/>
      <c r="F23" s="362"/>
      <c r="G23" s="349">
        <f>'03 01 Rek'!H30</f>
        <v>0</v>
      </c>
    </row>
    <row r="24" spans="1:7" x14ac:dyDescent="0.2">
      <c r="A24" s="363" t="s">
        <v>65</v>
      </c>
      <c r="B24" s="364"/>
      <c r="C24" s="365"/>
      <c r="D24" s="364" t="s">
        <v>66</v>
      </c>
      <c r="E24" s="364"/>
      <c r="F24" s="366" t="s">
        <v>67</v>
      </c>
      <c r="G24" s="367"/>
    </row>
    <row r="25" spans="1:7" x14ac:dyDescent="0.2">
      <c r="A25" s="358" t="s">
        <v>68</v>
      </c>
      <c r="B25" s="328"/>
      <c r="C25" s="368"/>
      <c r="D25" s="328" t="s">
        <v>68</v>
      </c>
      <c r="F25" s="369" t="s">
        <v>68</v>
      </c>
      <c r="G25" s="370"/>
    </row>
    <row r="26" spans="1:7" ht="37.5" customHeight="1" x14ac:dyDescent="0.2">
      <c r="A26" s="358" t="s">
        <v>69</v>
      </c>
      <c r="B26" s="371"/>
      <c r="C26" s="368"/>
      <c r="D26" s="328" t="s">
        <v>69</v>
      </c>
      <c r="F26" s="369" t="s">
        <v>69</v>
      </c>
      <c r="G26" s="370"/>
    </row>
    <row r="27" spans="1:7" x14ac:dyDescent="0.2">
      <c r="A27" s="358"/>
      <c r="B27" s="372"/>
      <c r="C27" s="368"/>
      <c r="D27" s="328"/>
      <c r="F27" s="369"/>
      <c r="G27" s="370"/>
    </row>
    <row r="28" spans="1:7" x14ac:dyDescent="0.2">
      <c r="A28" s="358" t="s">
        <v>70</v>
      </c>
      <c r="B28" s="328"/>
      <c r="C28" s="368"/>
      <c r="D28" s="369" t="s">
        <v>71</v>
      </c>
      <c r="E28" s="368"/>
      <c r="F28" s="373" t="s">
        <v>71</v>
      </c>
      <c r="G28" s="370"/>
    </row>
    <row r="29" spans="1:7" ht="69" customHeight="1" x14ac:dyDescent="0.2">
      <c r="A29" s="358"/>
      <c r="B29" s="328"/>
      <c r="C29" s="374"/>
      <c r="D29" s="375"/>
      <c r="E29" s="374"/>
      <c r="F29" s="328"/>
      <c r="G29" s="370"/>
    </row>
    <row r="30" spans="1:7" x14ac:dyDescent="0.2">
      <c r="A30" s="376" t="s">
        <v>12</v>
      </c>
      <c r="B30" s="377"/>
      <c r="C30" s="378">
        <v>21</v>
      </c>
      <c r="D30" s="377" t="s">
        <v>72</v>
      </c>
      <c r="E30" s="379"/>
      <c r="F30" s="538">
        <f>C23-F32</f>
        <v>0</v>
      </c>
      <c r="G30" s="539"/>
    </row>
    <row r="31" spans="1:7" x14ac:dyDescent="0.2">
      <c r="A31" s="376" t="s">
        <v>73</v>
      </c>
      <c r="B31" s="377"/>
      <c r="C31" s="378">
        <f>C30</f>
        <v>21</v>
      </c>
      <c r="D31" s="377" t="s">
        <v>74</v>
      </c>
      <c r="E31" s="379"/>
      <c r="F31" s="538">
        <f>ROUND(PRODUCT(F30,C31/100),0)</f>
        <v>0</v>
      </c>
      <c r="G31" s="539"/>
    </row>
    <row r="32" spans="1:7" x14ac:dyDescent="0.2">
      <c r="A32" s="376" t="s">
        <v>12</v>
      </c>
      <c r="B32" s="377"/>
      <c r="C32" s="378">
        <v>0</v>
      </c>
      <c r="D32" s="377" t="s">
        <v>74</v>
      </c>
      <c r="E32" s="379"/>
      <c r="F32" s="538">
        <v>0</v>
      </c>
      <c r="G32" s="539"/>
    </row>
    <row r="33" spans="1:8" x14ac:dyDescent="0.2">
      <c r="A33" s="376" t="s">
        <v>73</v>
      </c>
      <c r="B33" s="380"/>
      <c r="C33" s="381">
        <f>C32</f>
        <v>0</v>
      </c>
      <c r="D33" s="377" t="s">
        <v>74</v>
      </c>
      <c r="E33" s="354"/>
      <c r="F33" s="538">
        <f>ROUND(PRODUCT(F32,C33/100),0)</f>
        <v>0</v>
      </c>
      <c r="G33" s="539"/>
    </row>
    <row r="34" spans="1:8" s="385" customFormat="1" ht="19.5" customHeight="1" thickBot="1" x14ac:dyDescent="0.3">
      <c r="A34" s="382" t="s">
        <v>75</v>
      </c>
      <c r="B34" s="383"/>
      <c r="C34" s="383"/>
      <c r="D34" s="383"/>
      <c r="E34" s="384"/>
      <c r="F34" s="540">
        <f>ROUND(SUM(F30:F33),0)</f>
        <v>0</v>
      </c>
      <c r="G34" s="541"/>
    </row>
    <row r="36" spans="1:8" x14ac:dyDescent="0.2">
      <c r="A36" s="386" t="s">
        <v>76</v>
      </c>
      <c r="B36" s="386"/>
      <c r="C36" s="386"/>
      <c r="D36" s="386"/>
      <c r="E36" s="386"/>
      <c r="F36" s="386"/>
      <c r="G36" s="386"/>
      <c r="H36" s="295" t="s">
        <v>2</v>
      </c>
    </row>
    <row r="37" spans="1:8" ht="14.25" customHeight="1" x14ac:dyDescent="0.2">
      <c r="A37" s="386"/>
      <c r="B37" s="542"/>
      <c r="C37" s="542"/>
      <c r="D37" s="542"/>
      <c r="E37" s="542"/>
      <c r="F37" s="542"/>
      <c r="G37" s="542"/>
      <c r="H37" s="295" t="s">
        <v>2</v>
      </c>
    </row>
    <row r="38" spans="1:8" ht="12.75" customHeight="1" x14ac:dyDescent="0.2">
      <c r="A38" s="387"/>
      <c r="B38" s="542"/>
      <c r="C38" s="542"/>
      <c r="D38" s="542"/>
      <c r="E38" s="542"/>
      <c r="F38" s="542"/>
      <c r="G38" s="542"/>
      <c r="H38" s="295" t="s">
        <v>2</v>
      </c>
    </row>
    <row r="39" spans="1:8" x14ac:dyDescent="0.2">
      <c r="A39" s="387"/>
      <c r="B39" s="542"/>
      <c r="C39" s="542"/>
      <c r="D39" s="542"/>
      <c r="E39" s="542"/>
      <c r="F39" s="542"/>
      <c r="G39" s="542"/>
      <c r="H39" s="295" t="s">
        <v>2</v>
      </c>
    </row>
    <row r="40" spans="1:8" x14ac:dyDescent="0.2">
      <c r="A40" s="387"/>
      <c r="B40" s="542"/>
      <c r="C40" s="542"/>
      <c r="D40" s="542"/>
      <c r="E40" s="542"/>
      <c r="F40" s="542"/>
      <c r="G40" s="542"/>
      <c r="H40" s="295" t="s">
        <v>2</v>
      </c>
    </row>
    <row r="41" spans="1:8" x14ac:dyDescent="0.2">
      <c r="A41" s="387"/>
      <c r="B41" s="542"/>
      <c r="C41" s="542"/>
      <c r="D41" s="542"/>
      <c r="E41" s="542"/>
      <c r="F41" s="542"/>
      <c r="G41" s="542"/>
      <c r="H41" s="295" t="s">
        <v>2</v>
      </c>
    </row>
    <row r="42" spans="1:8" x14ac:dyDescent="0.2">
      <c r="A42" s="387"/>
      <c r="B42" s="542"/>
      <c r="C42" s="542"/>
      <c r="D42" s="542"/>
      <c r="E42" s="542"/>
      <c r="F42" s="542"/>
      <c r="G42" s="542"/>
      <c r="H42" s="295" t="s">
        <v>2</v>
      </c>
    </row>
    <row r="43" spans="1:8" x14ac:dyDescent="0.2">
      <c r="A43" s="387"/>
      <c r="B43" s="542"/>
      <c r="C43" s="542"/>
      <c r="D43" s="542"/>
      <c r="E43" s="542"/>
      <c r="F43" s="542"/>
      <c r="G43" s="542"/>
      <c r="H43" s="295" t="s">
        <v>2</v>
      </c>
    </row>
    <row r="44" spans="1:8" ht="12.75" customHeight="1" x14ac:dyDescent="0.2">
      <c r="A44" s="387"/>
      <c r="B44" s="542"/>
      <c r="C44" s="542"/>
      <c r="D44" s="542"/>
      <c r="E44" s="542"/>
      <c r="F44" s="542"/>
      <c r="G44" s="542"/>
      <c r="H44" s="295" t="s">
        <v>2</v>
      </c>
    </row>
    <row r="45" spans="1:8" ht="12.75" customHeight="1" x14ac:dyDescent="0.2">
      <c r="A45" s="387"/>
      <c r="B45" s="542"/>
      <c r="C45" s="542"/>
      <c r="D45" s="542"/>
      <c r="E45" s="542"/>
      <c r="F45" s="542"/>
      <c r="G45" s="542"/>
      <c r="H45" s="295" t="s">
        <v>2</v>
      </c>
    </row>
    <row r="46" spans="1:8" x14ac:dyDescent="0.2">
      <c r="B46" s="537"/>
      <c r="C46" s="537"/>
      <c r="D46" s="537"/>
      <c r="E46" s="537"/>
      <c r="F46" s="537"/>
      <c r="G46" s="537"/>
    </row>
    <row r="47" spans="1:8" x14ac:dyDescent="0.2">
      <c r="B47" s="537"/>
      <c r="C47" s="537"/>
      <c r="D47" s="537"/>
      <c r="E47" s="537"/>
      <c r="F47" s="537"/>
      <c r="G47" s="537"/>
    </row>
    <row r="48" spans="1:8" x14ac:dyDescent="0.2">
      <c r="B48" s="537"/>
      <c r="C48" s="537"/>
      <c r="D48" s="537"/>
      <c r="E48" s="537"/>
      <c r="F48" s="537"/>
      <c r="G48" s="537"/>
    </row>
    <row r="49" spans="2:7" x14ac:dyDescent="0.2">
      <c r="B49" s="537"/>
      <c r="C49" s="537"/>
      <c r="D49" s="537"/>
      <c r="E49" s="537"/>
      <c r="F49" s="537"/>
      <c r="G49" s="537"/>
    </row>
    <row r="50" spans="2:7" x14ac:dyDescent="0.2">
      <c r="B50" s="537"/>
      <c r="C50" s="537"/>
      <c r="D50" s="537"/>
      <c r="E50" s="537"/>
      <c r="F50" s="537"/>
      <c r="G50" s="537"/>
    </row>
    <row r="51" spans="2:7" x14ac:dyDescent="0.2">
      <c r="B51" s="537"/>
      <c r="C51" s="537"/>
      <c r="D51" s="537"/>
      <c r="E51" s="537"/>
      <c r="F51" s="537"/>
      <c r="G51" s="53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34"/>
  <dimension ref="A1:BE81"/>
  <sheetViews>
    <sheetView workbookViewId="0">
      <selection sqref="A1:B1"/>
    </sheetView>
  </sheetViews>
  <sheetFormatPr defaultColWidth="9.140625" defaultRowHeight="12.75" x14ac:dyDescent="0.2"/>
  <cols>
    <col min="1" max="1" width="5.85546875" style="295" customWidth="1"/>
    <col min="2" max="2" width="6.140625" style="295" customWidth="1"/>
    <col min="3" max="3" width="11.42578125" style="295" customWidth="1"/>
    <col min="4" max="4" width="15.85546875" style="295" customWidth="1"/>
    <col min="5" max="5" width="11.28515625" style="295" customWidth="1"/>
    <col min="6" max="6" width="10.85546875" style="295" customWidth="1"/>
    <col min="7" max="7" width="11" style="295" customWidth="1"/>
    <col min="8" max="8" width="11.140625" style="295" customWidth="1"/>
    <col min="9" max="9" width="10.7109375" style="295" customWidth="1"/>
    <col min="10" max="16384" width="9.140625" style="295"/>
  </cols>
  <sheetData>
    <row r="1" spans="1:9" ht="13.5" thickTop="1" x14ac:dyDescent="0.2">
      <c r="A1" s="548" t="s">
        <v>3</v>
      </c>
      <c r="B1" s="549"/>
      <c r="C1" s="388" t="s">
        <v>107</v>
      </c>
      <c r="D1" s="389"/>
      <c r="E1" s="390"/>
      <c r="F1" s="389"/>
      <c r="G1" s="391" t="s">
        <v>77</v>
      </c>
      <c r="H1" s="392" t="s">
        <v>108</v>
      </c>
      <c r="I1" s="393"/>
    </row>
    <row r="2" spans="1:9" ht="13.5" thickBot="1" x14ac:dyDescent="0.25">
      <c r="A2" s="550" t="s">
        <v>78</v>
      </c>
      <c r="B2" s="551"/>
      <c r="C2" s="394" t="s">
        <v>756</v>
      </c>
      <c r="D2" s="395"/>
      <c r="E2" s="396"/>
      <c r="F2" s="395"/>
      <c r="G2" s="552" t="s">
        <v>757</v>
      </c>
      <c r="H2" s="553"/>
      <c r="I2" s="554"/>
    </row>
    <row r="3" spans="1:9" ht="13.5" thickTop="1" x14ac:dyDescent="0.2">
      <c r="F3" s="328"/>
    </row>
    <row r="4" spans="1:9" ht="19.5" customHeight="1" x14ac:dyDescent="0.25">
      <c r="A4" s="397" t="s">
        <v>79</v>
      </c>
      <c r="B4" s="398"/>
      <c r="C4" s="398"/>
      <c r="D4" s="398"/>
      <c r="E4" s="399"/>
      <c r="F4" s="398"/>
      <c r="G4" s="398"/>
      <c r="H4" s="398"/>
      <c r="I4" s="398"/>
    </row>
    <row r="5" spans="1:9" ht="13.5" thickBot="1" x14ac:dyDescent="0.25"/>
    <row r="6" spans="1:9" s="328" customFormat="1" ht="13.5" thickBot="1" x14ac:dyDescent="0.25">
      <c r="A6" s="400"/>
      <c r="B6" s="401" t="s">
        <v>80</v>
      </c>
      <c r="C6" s="401"/>
      <c r="D6" s="402"/>
      <c r="E6" s="403" t="s">
        <v>26</v>
      </c>
      <c r="F6" s="404" t="s">
        <v>27</v>
      </c>
      <c r="G6" s="404" t="s">
        <v>28</v>
      </c>
      <c r="H6" s="404" t="s">
        <v>29</v>
      </c>
      <c r="I6" s="405" t="s">
        <v>30</v>
      </c>
    </row>
    <row r="7" spans="1:9" s="328" customFormat="1" x14ac:dyDescent="0.2">
      <c r="A7" s="498" t="str">
        <f>'03 01 Pol'!B7</f>
        <v>3</v>
      </c>
      <c r="B7" s="406" t="str">
        <f>'03 01 Pol'!C7</f>
        <v>Svislé a kompletní konstrukce</v>
      </c>
      <c r="D7" s="407"/>
      <c r="E7" s="499">
        <f>'03 01 Pol'!BA19</f>
        <v>0</v>
      </c>
      <c r="F7" s="500">
        <f>'03 01 Pol'!BB19</f>
        <v>0</v>
      </c>
      <c r="G7" s="500">
        <f>'03 01 Pol'!BC19</f>
        <v>0</v>
      </c>
      <c r="H7" s="500">
        <f>'03 01 Pol'!BD19</f>
        <v>0</v>
      </c>
      <c r="I7" s="501">
        <f>'03 01 Pol'!BE19</f>
        <v>0</v>
      </c>
    </row>
    <row r="8" spans="1:9" s="123" customFormat="1" x14ac:dyDescent="0.2">
      <c r="A8" s="289" t="str">
        <f>'03 01 Pol'!B20</f>
        <v>4</v>
      </c>
      <c r="B8" s="62" t="str">
        <f>'03 01 Pol'!C20</f>
        <v>Vodorovné konstrukce</v>
      </c>
      <c r="D8" s="200"/>
      <c r="E8" s="290">
        <f>'03 01 Pol'!BA23</f>
        <v>0</v>
      </c>
      <c r="F8" s="291">
        <f>'03 01 Pol'!BB23</f>
        <v>0</v>
      </c>
      <c r="G8" s="291">
        <f>'03 01 Pol'!BC23</f>
        <v>0</v>
      </c>
      <c r="H8" s="291">
        <f>'03 01 Pol'!BD23</f>
        <v>0</v>
      </c>
      <c r="I8" s="292">
        <f>'03 01 Pol'!BE23</f>
        <v>0</v>
      </c>
    </row>
    <row r="9" spans="1:9" s="123" customFormat="1" x14ac:dyDescent="0.2">
      <c r="A9" s="289" t="str">
        <f>'03 01 Pol'!B24</f>
        <v>61</v>
      </c>
      <c r="B9" s="62" t="str">
        <f>'03 01 Pol'!C24</f>
        <v>Upravy povrchů vnitřní</v>
      </c>
      <c r="D9" s="200"/>
      <c r="E9" s="290">
        <f>'03 01 Pol'!BA154</f>
        <v>0</v>
      </c>
      <c r="F9" s="291">
        <f>'03 01 Pol'!BB154</f>
        <v>0</v>
      </c>
      <c r="G9" s="291">
        <f>'03 01 Pol'!BC154</f>
        <v>0</v>
      </c>
      <c r="H9" s="291">
        <f>'03 01 Pol'!BD154</f>
        <v>0</v>
      </c>
      <c r="I9" s="292">
        <f>'03 01 Pol'!BE154</f>
        <v>0</v>
      </c>
    </row>
    <row r="10" spans="1:9" s="123" customFormat="1" x14ac:dyDescent="0.2">
      <c r="A10" s="289" t="str">
        <f>'03 01 Pol'!B155</f>
        <v>63</v>
      </c>
      <c r="B10" s="62" t="str">
        <f>'03 01 Pol'!C155</f>
        <v>Podlahy a podlahové konstrukce</v>
      </c>
      <c r="D10" s="200"/>
      <c r="E10" s="290">
        <f>'03 01 Pol'!BA158</f>
        <v>0</v>
      </c>
      <c r="F10" s="291">
        <f>'03 01 Pol'!BB158</f>
        <v>0</v>
      </c>
      <c r="G10" s="291">
        <f>'03 01 Pol'!BC158</f>
        <v>0</v>
      </c>
      <c r="H10" s="291">
        <f>'03 01 Pol'!BD158</f>
        <v>0</v>
      </c>
      <c r="I10" s="292">
        <f>'03 01 Pol'!BE158</f>
        <v>0</v>
      </c>
    </row>
    <row r="11" spans="1:9" s="123" customFormat="1" x14ac:dyDescent="0.2">
      <c r="A11" s="289" t="str">
        <f>'03 01 Pol'!B159</f>
        <v>94</v>
      </c>
      <c r="B11" s="62" t="str">
        <f>'03 01 Pol'!C159</f>
        <v>Lešení a stavební výtahy</v>
      </c>
      <c r="D11" s="200"/>
      <c r="E11" s="290">
        <f>'03 01 Pol'!BA187</f>
        <v>0</v>
      </c>
      <c r="F11" s="291">
        <f>'03 01 Pol'!BB187</f>
        <v>0</v>
      </c>
      <c r="G11" s="291">
        <f>'03 01 Pol'!BC187</f>
        <v>0</v>
      </c>
      <c r="H11" s="291">
        <f>'03 01 Pol'!BD187</f>
        <v>0</v>
      </c>
      <c r="I11" s="292">
        <f>'03 01 Pol'!BE187</f>
        <v>0</v>
      </c>
    </row>
    <row r="12" spans="1:9" s="123" customFormat="1" x14ac:dyDescent="0.2">
      <c r="A12" s="289" t="str">
        <f>'03 01 Pol'!B188</f>
        <v>95</v>
      </c>
      <c r="B12" s="62" t="str">
        <f>'03 01 Pol'!C188</f>
        <v>Dokončovací konstrukce na pozemních stavbách</v>
      </c>
      <c r="D12" s="200"/>
      <c r="E12" s="290">
        <f>'03 01 Pol'!BA196</f>
        <v>0</v>
      </c>
      <c r="F12" s="291">
        <f>'03 01 Pol'!BB196</f>
        <v>0</v>
      </c>
      <c r="G12" s="291">
        <f>'03 01 Pol'!BC196</f>
        <v>0</v>
      </c>
      <c r="H12" s="291">
        <f>'03 01 Pol'!BD196</f>
        <v>0</v>
      </c>
      <c r="I12" s="292">
        <f>'03 01 Pol'!BE196</f>
        <v>0</v>
      </c>
    </row>
    <row r="13" spans="1:9" s="123" customFormat="1" x14ac:dyDescent="0.2">
      <c r="A13" s="289" t="str">
        <f>'03 01 Pol'!B197</f>
        <v>96</v>
      </c>
      <c r="B13" s="62" t="str">
        <f>'03 01 Pol'!C197</f>
        <v>Bourání konstrukcí</v>
      </c>
      <c r="D13" s="200"/>
      <c r="E13" s="290">
        <f>'03 01 Pol'!BA218</f>
        <v>0</v>
      </c>
      <c r="F13" s="291">
        <f>'03 01 Pol'!BB218</f>
        <v>0</v>
      </c>
      <c r="G13" s="291">
        <f>'03 01 Pol'!BC218</f>
        <v>0</v>
      </c>
      <c r="H13" s="291">
        <f>'03 01 Pol'!BD218</f>
        <v>0</v>
      </c>
      <c r="I13" s="292">
        <f>'03 01 Pol'!BE218</f>
        <v>0</v>
      </c>
    </row>
    <row r="14" spans="1:9" s="123" customFormat="1" x14ac:dyDescent="0.2">
      <c r="A14" s="289" t="str">
        <f>'03 01 Pol'!B219</f>
        <v>97</v>
      </c>
      <c r="B14" s="62" t="str">
        <f>'03 01 Pol'!C219</f>
        <v>Prorážení otvorů</v>
      </c>
      <c r="D14" s="200"/>
      <c r="E14" s="290">
        <f>'03 01 Pol'!BA251</f>
        <v>0</v>
      </c>
      <c r="F14" s="291">
        <f>'03 01 Pol'!BB251</f>
        <v>0</v>
      </c>
      <c r="G14" s="291">
        <f>'03 01 Pol'!BC251</f>
        <v>0</v>
      </c>
      <c r="H14" s="291">
        <f>'03 01 Pol'!BD251</f>
        <v>0</v>
      </c>
      <c r="I14" s="292">
        <f>'03 01 Pol'!BE251</f>
        <v>0</v>
      </c>
    </row>
    <row r="15" spans="1:9" s="123" customFormat="1" x14ac:dyDescent="0.2">
      <c r="A15" s="289" t="str">
        <f>'03 01 Pol'!B252</f>
        <v>99</v>
      </c>
      <c r="B15" s="62" t="str">
        <f>'03 01 Pol'!C252</f>
        <v>Staveništní přesun hmot</v>
      </c>
      <c r="D15" s="200"/>
      <c r="E15" s="290">
        <f>'03 01 Pol'!BA254</f>
        <v>0</v>
      </c>
      <c r="F15" s="291">
        <f>'03 01 Pol'!BB254</f>
        <v>0</v>
      </c>
      <c r="G15" s="291">
        <f>'03 01 Pol'!BC254</f>
        <v>0</v>
      </c>
      <c r="H15" s="291">
        <f>'03 01 Pol'!BD254</f>
        <v>0</v>
      </c>
      <c r="I15" s="292">
        <f>'03 01 Pol'!BE254</f>
        <v>0</v>
      </c>
    </row>
    <row r="16" spans="1:9" s="123" customFormat="1" x14ac:dyDescent="0.2">
      <c r="A16" s="289" t="str">
        <f>'03 01 Pol'!B255</f>
        <v>711</v>
      </c>
      <c r="B16" s="62" t="str">
        <f>'03 01 Pol'!C255</f>
        <v>Izolace proti vodě</v>
      </c>
      <c r="D16" s="200"/>
      <c r="E16" s="290">
        <f>'03 01 Pol'!BA267</f>
        <v>0</v>
      </c>
      <c r="F16" s="291">
        <f>'03 01 Pol'!BB267</f>
        <v>0</v>
      </c>
      <c r="G16" s="291">
        <f>'03 01 Pol'!BC267</f>
        <v>0</v>
      </c>
      <c r="H16" s="291">
        <f>'03 01 Pol'!BD267</f>
        <v>0</v>
      </c>
      <c r="I16" s="292">
        <f>'03 01 Pol'!BE267</f>
        <v>0</v>
      </c>
    </row>
    <row r="17" spans="1:57" s="123" customFormat="1" x14ac:dyDescent="0.2">
      <c r="A17" s="289" t="str">
        <f>'03 01 Pol'!B268</f>
        <v>713</v>
      </c>
      <c r="B17" s="62" t="str">
        <f>'03 01 Pol'!C268</f>
        <v>Izolace tepelné</v>
      </c>
      <c r="D17" s="200"/>
      <c r="E17" s="290">
        <f>'03 01 Pol'!BA271</f>
        <v>0</v>
      </c>
      <c r="F17" s="291">
        <f>'03 01 Pol'!BB271</f>
        <v>0</v>
      </c>
      <c r="G17" s="291">
        <f>'03 01 Pol'!BC271</f>
        <v>0</v>
      </c>
      <c r="H17" s="291">
        <f>'03 01 Pol'!BD271</f>
        <v>0</v>
      </c>
      <c r="I17" s="292">
        <f>'03 01 Pol'!BE271</f>
        <v>0</v>
      </c>
    </row>
    <row r="18" spans="1:57" s="123" customFormat="1" x14ac:dyDescent="0.2">
      <c r="A18" s="289" t="str">
        <f>'03 01 Pol'!B272</f>
        <v>766</v>
      </c>
      <c r="B18" s="62" t="str">
        <f>'03 01 Pol'!C272</f>
        <v>Konstrukce truhlářské</v>
      </c>
      <c r="D18" s="200"/>
      <c r="E18" s="290">
        <f>'03 01 Pol'!BA283</f>
        <v>0</v>
      </c>
      <c r="F18" s="291">
        <f>'03 01 Pol'!BB283</f>
        <v>0</v>
      </c>
      <c r="G18" s="291">
        <f>'03 01 Pol'!BC283</f>
        <v>0</v>
      </c>
      <c r="H18" s="291">
        <f>'03 01 Pol'!BD283</f>
        <v>0</v>
      </c>
      <c r="I18" s="292">
        <f>'03 01 Pol'!BE283</f>
        <v>0</v>
      </c>
    </row>
    <row r="19" spans="1:57" s="123" customFormat="1" x14ac:dyDescent="0.2">
      <c r="A19" s="289" t="str">
        <f>'03 01 Pol'!B284</f>
        <v>771</v>
      </c>
      <c r="B19" s="62" t="str">
        <f>'03 01 Pol'!C284</f>
        <v>Podlahy z dlaždic a obklady</v>
      </c>
      <c r="D19" s="200"/>
      <c r="E19" s="290">
        <f>'03 01 Pol'!BA318</f>
        <v>0</v>
      </c>
      <c r="F19" s="291">
        <f>'03 01 Pol'!BB318</f>
        <v>0</v>
      </c>
      <c r="G19" s="291">
        <f>'03 01 Pol'!BC318</f>
        <v>0</v>
      </c>
      <c r="H19" s="291">
        <f>'03 01 Pol'!BD318</f>
        <v>0</v>
      </c>
      <c r="I19" s="292">
        <f>'03 01 Pol'!BE318</f>
        <v>0</v>
      </c>
    </row>
    <row r="20" spans="1:57" s="123" customFormat="1" x14ac:dyDescent="0.2">
      <c r="A20" s="289" t="str">
        <f>'03 01 Pol'!B319</f>
        <v>777</v>
      </c>
      <c r="B20" s="62" t="str">
        <f>'03 01 Pol'!C319</f>
        <v>Podlahy ze syntetických hmot</v>
      </c>
      <c r="D20" s="200"/>
      <c r="E20" s="290">
        <f>'03 01 Pol'!BA330</f>
        <v>0</v>
      </c>
      <c r="F20" s="291">
        <f>'03 01 Pol'!BB330</f>
        <v>0</v>
      </c>
      <c r="G20" s="291">
        <f>'03 01 Pol'!BC330</f>
        <v>0</v>
      </c>
      <c r="H20" s="291">
        <f>'03 01 Pol'!BD330</f>
        <v>0</v>
      </c>
      <c r="I20" s="292">
        <f>'03 01 Pol'!BE330</f>
        <v>0</v>
      </c>
    </row>
    <row r="21" spans="1:57" s="123" customFormat="1" x14ac:dyDescent="0.2">
      <c r="A21" s="289" t="str">
        <f>'03 01 Pol'!B331</f>
        <v>781</v>
      </c>
      <c r="B21" s="62" t="str">
        <f>'03 01 Pol'!C331</f>
        <v>Obklady keramické</v>
      </c>
      <c r="D21" s="200"/>
      <c r="E21" s="290">
        <f>'03 01 Pol'!BA378</f>
        <v>0</v>
      </c>
      <c r="F21" s="291">
        <f>'03 01 Pol'!BB378</f>
        <v>0</v>
      </c>
      <c r="G21" s="291">
        <f>'03 01 Pol'!BC378</f>
        <v>0</v>
      </c>
      <c r="H21" s="291">
        <f>'03 01 Pol'!BD378</f>
        <v>0</v>
      </c>
      <c r="I21" s="292">
        <f>'03 01 Pol'!BE378</f>
        <v>0</v>
      </c>
    </row>
    <row r="22" spans="1:57" s="123" customFormat="1" x14ac:dyDescent="0.2">
      <c r="A22" s="289" t="str">
        <f>'03 01 Pol'!B379</f>
        <v>784</v>
      </c>
      <c r="B22" s="62" t="str">
        <f>'03 01 Pol'!C379</f>
        <v>Malby</v>
      </c>
      <c r="D22" s="200"/>
      <c r="E22" s="290">
        <f>'03 01 Pol'!BA383</f>
        <v>0</v>
      </c>
      <c r="F22" s="291">
        <f>'03 01 Pol'!BB383</f>
        <v>0</v>
      </c>
      <c r="G22" s="291">
        <f>'03 01 Pol'!BC383</f>
        <v>0</v>
      </c>
      <c r="H22" s="291">
        <f>'03 01 Pol'!BD383</f>
        <v>0</v>
      </c>
      <c r="I22" s="292">
        <f>'03 01 Pol'!BE383</f>
        <v>0</v>
      </c>
    </row>
    <row r="23" spans="1:57" s="123" customFormat="1" ht="13.5" thickBot="1" x14ac:dyDescent="0.25">
      <c r="A23" s="289" t="str">
        <f>'03 01 Pol'!B384</f>
        <v>D96</v>
      </c>
      <c r="B23" s="62" t="str">
        <f>'03 01 Pol'!C384</f>
        <v>Přesuny suti a vybouraných hmot</v>
      </c>
      <c r="D23" s="200"/>
      <c r="E23" s="290">
        <f>'03 01 Pol'!BA391</f>
        <v>0</v>
      </c>
      <c r="F23" s="291">
        <f>'03 01 Pol'!BB391</f>
        <v>0</v>
      </c>
      <c r="G23" s="291">
        <f>'03 01 Pol'!BC391</f>
        <v>0</v>
      </c>
      <c r="H23" s="291">
        <f>'03 01 Pol'!BD391</f>
        <v>0</v>
      </c>
      <c r="I23" s="292">
        <f>'03 01 Pol'!BE391</f>
        <v>0</v>
      </c>
    </row>
    <row r="24" spans="1:57" s="414" customFormat="1" ht="13.5" thickBot="1" x14ac:dyDescent="0.25">
      <c r="A24" s="408"/>
      <c r="B24" s="409" t="s">
        <v>81</v>
      </c>
      <c r="C24" s="409"/>
      <c r="D24" s="410"/>
      <c r="E24" s="411">
        <f>SUM(E7:E23)</f>
        <v>0</v>
      </c>
      <c r="F24" s="412">
        <f>SUM(F7:F23)</f>
        <v>0</v>
      </c>
      <c r="G24" s="412">
        <f>SUM(G7:G23)</f>
        <v>0</v>
      </c>
      <c r="H24" s="412">
        <f>SUM(H7:H23)</f>
        <v>0</v>
      </c>
      <c r="I24" s="413">
        <f>SUM(I7:I23)</f>
        <v>0</v>
      </c>
    </row>
    <row r="25" spans="1:57" x14ac:dyDescent="0.2">
      <c r="A25" s="328"/>
      <c r="B25" s="328"/>
      <c r="C25" s="328"/>
      <c r="D25" s="328"/>
      <c r="E25" s="328"/>
      <c r="F25" s="328"/>
      <c r="G25" s="328"/>
      <c r="H25" s="328"/>
      <c r="I25" s="328"/>
    </row>
    <row r="26" spans="1:57" ht="19.5" customHeight="1" x14ac:dyDescent="0.25">
      <c r="A26" s="398" t="s">
        <v>82</v>
      </c>
      <c r="B26" s="398"/>
      <c r="C26" s="398"/>
      <c r="D26" s="398"/>
      <c r="E26" s="398"/>
      <c r="F26" s="398"/>
      <c r="G26" s="415"/>
      <c r="H26" s="398"/>
      <c r="I26" s="398"/>
      <c r="BA26" s="334"/>
      <c r="BB26" s="334"/>
      <c r="BC26" s="334"/>
      <c r="BD26" s="334"/>
      <c r="BE26" s="334"/>
    </row>
    <row r="27" spans="1:57" ht="13.5" thickBot="1" x14ac:dyDescent="0.25"/>
    <row r="28" spans="1:57" x14ac:dyDescent="0.2">
      <c r="A28" s="363" t="s">
        <v>83</v>
      </c>
      <c r="B28" s="364"/>
      <c r="C28" s="364"/>
      <c r="D28" s="416"/>
      <c r="E28" s="417" t="s">
        <v>84</v>
      </c>
      <c r="F28" s="418" t="s">
        <v>13</v>
      </c>
      <c r="G28" s="419" t="s">
        <v>85</v>
      </c>
      <c r="H28" s="420"/>
      <c r="I28" s="421" t="s">
        <v>84</v>
      </c>
    </row>
    <row r="29" spans="1:57" x14ac:dyDescent="0.2">
      <c r="A29" s="357"/>
      <c r="B29" s="348"/>
      <c r="C29" s="348"/>
      <c r="D29" s="422"/>
      <c r="E29" s="423"/>
      <c r="F29" s="424"/>
      <c r="G29" s="425">
        <f>CHOOSE(BA29+1,E24+F24,E24+F24+H24,E24+F24+G24+H24,E24,F24,H24,G24,H24+G24,0)</f>
        <v>0</v>
      </c>
      <c r="H29" s="426"/>
      <c r="I29" s="427">
        <f>E29+F29*G29/100</f>
        <v>0</v>
      </c>
      <c r="BA29" s="295">
        <v>8</v>
      </c>
    </row>
    <row r="30" spans="1:57" ht="13.5" thickBot="1" x14ac:dyDescent="0.25">
      <c r="A30" s="428"/>
      <c r="B30" s="429" t="s">
        <v>86</v>
      </c>
      <c r="C30" s="430"/>
      <c r="D30" s="431"/>
      <c r="E30" s="432"/>
      <c r="F30" s="433"/>
      <c r="G30" s="433"/>
      <c r="H30" s="555">
        <f>SUM(I29:I29)</f>
        <v>0</v>
      </c>
      <c r="I30" s="556"/>
    </row>
    <row r="32" spans="1:57" x14ac:dyDescent="0.2">
      <c r="B32" s="414"/>
      <c r="F32" s="434"/>
      <c r="G32" s="435"/>
      <c r="H32" s="435"/>
      <c r="I32" s="436"/>
    </row>
    <row r="33" spans="6:9" x14ac:dyDescent="0.2">
      <c r="F33" s="434"/>
      <c r="G33" s="435"/>
      <c r="H33" s="435"/>
      <c r="I33" s="436"/>
    </row>
    <row r="34" spans="6:9" x14ac:dyDescent="0.2">
      <c r="F34" s="434"/>
      <c r="G34" s="435"/>
      <c r="H34" s="435"/>
      <c r="I34" s="436"/>
    </row>
    <row r="35" spans="6:9" x14ac:dyDescent="0.2">
      <c r="F35" s="434"/>
      <c r="G35" s="435"/>
      <c r="H35" s="435"/>
      <c r="I35" s="436"/>
    </row>
    <row r="36" spans="6:9" x14ac:dyDescent="0.2">
      <c r="F36" s="434"/>
      <c r="G36" s="435"/>
      <c r="H36" s="435"/>
      <c r="I36" s="436"/>
    </row>
    <row r="37" spans="6:9" x14ac:dyDescent="0.2">
      <c r="F37" s="434"/>
      <c r="G37" s="435"/>
      <c r="H37" s="435"/>
      <c r="I37" s="436"/>
    </row>
    <row r="38" spans="6:9" x14ac:dyDescent="0.2">
      <c r="F38" s="434"/>
      <c r="G38" s="435"/>
      <c r="H38" s="435"/>
      <c r="I38" s="436"/>
    </row>
    <row r="39" spans="6:9" x14ac:dyDescent="0.2">
      <c r="F39" s="434"/>
      <c r="G39" s="435"/>
      <c r="H39" s="435"/>
      <c r="I39" s="436"/>
    </row>
    <row r="40" spans="6:9" x14ac:dyDescent="0.2">
      <c r="F40" s="434"/>
      <c r="G40" s="435"/>
      <c r="H40" s="435"/>
      <c r="I40" s="436"/>
    </row>
    <row r="41" spans="6:9" x14ac:dyDescent="0.2">
      <c r="F41" s="434"/>
      <c r="G41" s="435"/>
      <c r="H41" s="435"/>
      <c r="I41" s="436"/>
    </row>
    <row r="42" spans="6:9" x14ac:dyDescent="0.2">
      <c r="F42" s="434"/>
      <c r="G42" s="435"/>
      <c r="H42" s="435"/>
      <c r="I42" s="436"/>
    </row>
    <row r="43" spans="6:9" x14ac:dyDescent="0.2">
      <c r="F43" s="434"/>
      <c r="G43" s="435"/>
      <c r="H43" s="435"/>
      <c r="I43" s="436"/>
    </row>
    <row r="44" spans="6:9" x14ac:dyDescent="0.2">
      <c r="F44" s="434"/>
      <c r="G44" s="435"/>
      <c r="H44" s="435"/>
      <c r="I44" s="436"/>
    </row>
    <row r="45" spans="6:9" x14ac:dyDescent="0.2">
      <c r="F45" s="434"/>
      <c r="G45" s="435"/>
      <c r="H45" s="435"/>
      <c r="I45" s="436"/>
    </row>
    <row r="46" spans="6:9" x14ac:dyDescent="0.2">
      <c r="F46" s="434"/>
      <c r="G46" s="435"/>
      <c r="H46" s="435"/>
      <c r="I46" s="436"/>
    </row>
    <row r="47" spans="6:9" x14ac:dyDescent="0.2">
      <c r="F47" s="434"/>
      <c r="G47" s="435"/>
      <c r="H47" s="435"/>
      <c r="I47" s="436"/>
    </row>
    <row r="48" spans="6:9" x14ac:dyDescent="0.2">
      <c r="F48" s="434"/>
      <c r="G48" s="435"/>
      <c r="H48" s="435"/>
      <c r="I48" s="436"/>
    </row>
    <row r="49" spans="6:9" x14ac:dyDescent="0.2">
      <c r="F49" s="434"/>
      <c r="G49" s="435"/>
      <c r="H49" s="435"/>
      <c r="I49" s="436"/>
    </row>
    <row r="50" spans="6:9" x14ac:dyDescent="0.2">
      <c r="F50" s="434"/>
      <c r="G50" s="435"/>
      <c r="H50" s="435"/>
      <c r="I50" s="436"/>
    </row>
    <row r="51" spans="6:9" x14ac:dyDescent="0.2">
      <c r="F51" s="434"/>
      <c r="G51" s="435"/>
      <c r="H51" s="435"/>
      <c r="I51" s="436"/>
    </row>
    <row r="52" spans="6:9" x14ac:dyDescent="0.2">
      <c r="F52" s="434"/>
      <c r="G52" s="435"/>
      <c r="H52" s="435"/>
      <c r="I52" s="436"/>
    </row>
    <row r="53" spans="6:9" x14ac:dyDescent="0.2">
      <c r="F53" s="434"/>
      <c r="G53" s="435"/>
      <c r="H53" s="435"/>
      <c r="I53" s="436"/>
    </row>
    <row r="54" spans="6:9" x14ac:dyDescent="0.2">
      <c r="F54" s="434"/>
      <c r="G54" s="435"/>
      <c r="H54" s="435"/>
      <c r="I54" s="436"/>
    </row>
    <row r="55" spans="6:9" x14ac:dyDescent="0.2">
      <c r="F55" s="434"/>
      <c r="G55" s="435"/>
      <c r="H55" s="435"/>
      <c r="I55" s="436"/>
    </row>
    <row r="56" spans="6:9" x14ac:dyDescent="0.2">
      <c r="F56" s="434"/>
      <c r="G56" s="435"/>
      <c r="H56" s="435"/>
      <c r="I56" s="436"/>
    </row>
    <row r="57" spans="6:9" x14ac:dyDescent="0.2">
      <c r="F57" s="434"/>
      <c r="G57" s="435"/>
      <c r="H57" s="435"/>
      <c r="I57" s="436"/>
    </row>
    <row r="58" spans="6:9" x14ac:dyDescent="0.2">
      <c r="F58" s="434"/>
      <c r="G58" s="435"/>
      <c r="H58" s="435"/>
      <c r="I58" s="436"/>
    </row>
    <row r="59" spans="6:9" x14ac:dyDescent="0.2">
      <c r="F59" s="434"/>
      <c r="G59" s="435"/>
      <c r="H59" s="435"/>
      <c r="I59" s="436"/>
    </row>
    <row r="60" spans="6:9" x14ac:dyDescent="0.2">
      <c r="F60" s="434"/>
      <c r="G60" s="435"/>
      <c r="H60" s="435"/>
      <c r="I60" s="436"/>
    </row>
    <row r="61" spans="6:9" x14ac:dyDescent="0.2">
      <c r="F61" s="434"/>
      <c r="G61" s="435"/>
      <c r="H61" s="435"/>
      <c r="I61" s="436"/>
    </row>
    <row r="62" spans="6:9" x14ac:dyDescent="0.2">
      <c r="F62" s="434"/>
      <c r="G62" s="435"/>
      <c r="H62" s="435"/>
      <c r="I62" s="436"/>
    </row>
    <row r="63" spans="6:9" x14ac:dyDescent="0.2">
      <c r="F63" s="434"/>
      <c r="G63" s="435"/>
      <c r="H63" s="435"/>
      <c r="I63" s="436"/>
    </row>
    <row r="64" spans="6:9" x14ac:dyDescent="0.2">
      <c r="F64" s="434"/>
      <c r="G64" s="435"/>
      <c r="H64" s="435"/>
      <c r="I64" s="436"/>
    </row>
    <row r="65" spans="6:9" x14ac:dyDescent="0.2">
      <c r="F65" s="434"/>
      <c r="G65" s="435"/>
      <c r="H65" s="435"/>
      <c r="I65" s="436"/>
    </row>
    <row r="66" spans="6:9" x14ac:dyDescent="0.2">
      <c r="F66" s="434"/>
      <c r="G66" s="435"/>
      <c r="H66" s="435"/>
      <c r="I66" s="436"/>
    </row>
    <row r="67" spans="6:9" x14ac:dyDescent="0.2">
      <c r="F67" s="434"/>
      <c r="G67" s="435"/>
      <c r="H67" s="435"/>
      <c r="I67" s="436"/>
    </row>
    <row r="68" spans="6:9" x14ac:dyDescent="0.2">
      <c r="F68" s="434"/>
      <c r="G68" s="435"/>
      <c r="H68" s="435"/>
      <c r="I68" s="436"/>
    </row>
    <row r="69" spans="6:9" x14ac:dyDescent="0.2">
      <c r="F69" s="434"/>
      <c r="G69" s="435"/>
      <c r="H69" s="435"/>
      <c r="I69" s="436"/>
    </row>
    <row r="70" spans="6:9" x14ac:dyDescent="0.2">
      <c r="F70" s="434"/>
      <c r="G70" s="435"/>
      <c r="H70" s="435"/>
      <c r="I70" s="436"/>
    </row>
    <row r="71" spans="6:9" x14ac:dyDescent="0.2">
      <c r="F71" s="434"/>
      <c r="G71" s="435"/>
      <c r="H71" s="435"/>
      <c r="I71" s="436"/>
    </row>
    <row r="72" spans="6:9" x14ac:dyDescent="0.2">
      <c r="F72" s="434"/>
      <c r="G72" s="435"/>
      <c r="H72" s="435"/>
      <c r="I72" s="436"/>
    </row>
    <row r="73" spans="6:9" x14ac:dyDescent="0.2">
      <c r="F73" s="434"/>
      <c r="G73" s="435"/>
      <c r="H73" s="435"/>
      <c r="I73" s="436"/>
    </row>
    <row r="74" spans="6:9" x14ac:dyDescent="0.2">
      <c r="F74" s="434"/>
      <c r="G74" s="435"/>
      <c r="H74" s="435"/>
      <c r="I74" s="436"/>
    </row>
    <row r="75" spans="6:9" x14ac:dyDescent="0.2">
      <c r="F75" s="434"/>
      <c r="G75" s="435"/>
      <c r="H75" s="435"/>
      <c r="I75" s="436"/>
    </row>
    <row r="76" spans="6:9" x14ac:dyDescent="0.2">
      <c r="F76" s="434"/>
      <c r="G76" s="435"/>
      <c r="H76" s="435"/>
      <c r="I76" s="436"/>
    </row>
    <row r="77" spans="6:9" x14ac:dyDescent="0.2">
      <c r="F77" s="434"/>
      <c r="G77" s="435"/>
      <c r="H77" s="435"/>
      <c r="I77" s="436"/>
    </row>
    <row r="78" spans="6:9" x14ac:dyDescent="0.2">
      <c r="F78" s="434"/>
      <c r="G78" s="435"/>
      <c r="H78" s="435"/>
      <c r="I78" s="436"/>
    </row>
    <row r="79" spans="6:9" x14ac:dyDescent="0.2">
      <c r="F79" s="434"/>
      <c r="G79" s="435"/>
      <c r="H79" s="435"/>
      <c r="I79" s="436"/>
    </row>
    <row r="80" spans="6:9" x14ac:dyDescent="0.2">
      <c r="F80" s="434"/>
      <c r="G80" s="435"/>
      <c r="H80" s="435"/>
      <c r="I80" s="436"/>
    </row>
    <row r="81" spans="6:9" x14ac:dyDescent="0.2">
      <c r="F81" s="434"/>
      <c r="G81" s="435"/>
      <c r="H81" s="435"/>
      <c r="I81" s="436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5"/>
  <dimension ref="A1:CB464"/>
  <sheetViews>
    <sheetView showGridLines="0" showZeros="0" topLeftCell="A319" zoomScaleNormal="100" zoomScaleSheetLayoutView="100" workbookViewId="0">
      <selection activeCell="F385" sqref="F385:F391"/>
    </sheetView>
  </sheetViews>
  <sheetFormatPr defaultColWidth="9.140625" defaultRowHeight="12.75" x14ac:dyDescent="0.2"/>
  <cols>
    <col min="1" max="1" width="4.42578125" style="437" customWidth="1"/>
    <col min="2" max="2" width="11.5703125" style="437" customWidth="1"/>
    <col min="3" max="3" width="40.42578125" style="437" customWidth="1"/>
    <col min="4" max="4" width="5.5703125" style="437" customWidth="1"/>
    <col min="5" max="5" width="8.5703125" style="447" customWidth="1"/>
    <col min="6" max="6" width="9.85546875" style="437" customWidth="1"/>
    <col min="7" max="7" width="13.85546875" style="437" customWidth="1"/>
    <col min="8" max="8" width="11.7109375" style="437" hidden="1" customWidth="1"/>
    <col min="9" max="9" width="11.5703125" style="437" hidden="1" customWidth="1"/>
    <col min="10" max="10" width="11" style="437" hidden="1" customWidth="1"/>
    <col min="11" max="11" width="10.42578125" style="437" hidden="1" customWidth="1"/>
    <col min="12" max="12" width="75.28515625" style="437" customWidth="1"/>
    <col min="13" max="13" width="45.28515625" style="437" customWidth="1"/>
    <col min="14" max="16384" width="9.140625" style="437"/>
  </cols>
  <sheetData>
    <row r="1" spans="1:80" ht="15.75" x14ac:dyDescent="0.25">
      <c r="A1" s="560" t="s">
        <v>87</v>
      </c>
      <c r="B1" s="560"/>
      <c r="C1" s="560"/>
      <c r="D1" s="560"/>
      <c r="E1" s="560"/>
      <c r="F1" s="560"/>
      <c r="G1" s="560"/>
    </row>
    <row r="2" spans="1:80" ht="14.25" customHeight="1" thickBot="1" x14ac:dyDescent="0.25">
      <c r="B2" s="438"/>
      <c r="C2" s="439"/>
      <c r="D2" s="439"/>
      <c r="E2" s="440"/>
      <c r="F2" s="439"/>
      <c r="G2" s="439"/>
    </row>
    <row r="3" spans="1:80" ht="13.5" thickTop="1" x14ac:dyDescent="0.2">
      <c r="A3" s="548" t="s">
        <v>3</v>
      </c>
      <c r="B3" s="549"/>
      <c r="C3" s="388" t="s">
        <v>107</v>
      </c>
      <c r="D3" s="441"/>
      <c r="E3" s="442" t="s">
        <v>88</v>
      </c>
      <c r="F3" s="443" t="str">
        <f>'03 01 Rek'!H1</f>
        <v>01</v>
      </c>
      <c r="G3" s="444"/>
    </row>
    <row r="4" spans="1:80" ht="13.5" thickBot="1" x14ac:dyDescent="0.25">
      <c r="A4" s="561" t="s">
        <v>78</v>
      </c>
      <c r="B4" s="551"/>
      <c r="C4" s="394" t="s">
        <v>756</v>
      </c>
      <c r="D4" s="445"/>
      <c r="E4" s="562" t="str">
        <f>'03 01 Rek'!G2</f>
        <v>STAVEBNÍ ČÁST -  VČ . NOVÉ ŠTUKOVÉ VRSTVY</v>
      </c>
      <c r="F4" s="563"/>
      <c r="G4" s="564"/>
    </row>
    <row r="5" spans="1:80" ht="13.5" thickTop="1" x14ac:dyDescent="0.2">
      <c r="A5" s="446"/>
      <c r="G5" s="448"/>
    </row>
    <row r="6" spans="1:80" ht="27" customHeight="1" x14ac:dyDescent="0.2">
      <c r="A6" s="449" t="s">
        <v>89</v>
      </c>
      <c r="B6" s="450" t="s">
        <v>90</v>
      </c>
      <c r="C6" s="450" t="s">
        <v>91</v>
      </c>
      <c r="D6" s="450" t="s">
        <v>92</v>
      </c>
      <c r="E6" s="451" t="s">
        <v>93</v>
      </c>
      <c r="F6" s="450" t="s">
        <v>94</v>
      </c>
      <c r="G6" s="452" t="s">
        <v>95</v>
      </c>
      <c r="H6" s="453" t="s">
        <v>96</v>
      </c>
      <c r="I6" s="453" t="s">
        <v>97</v>
      </c>
      <c r="J6" s="453" t="s">
        <v>98</v>
      </c>
      <c r="K6" s="453" t="s">
        <v>99</v>
      </c>
    </row>
    <row r="7" spans="1:80" x14ac:dyDescent="0.2">
      <c r="A7" s="454" t="s">
        <v>100</v>
      </c>
      <c r="B7" s="455" t="s">
        <v>758</v>
      </c>
      <c r="C7" s="456" t="s">
        <v>759</v>
      </c>
      <c r="D7" s="457"/>
      <c r="E7" s="458"/>
      <c r="F7" s="458"/>
      <c r="G7" s="459"/>
      <c r="H7" s="460"/>
      <c r="I7" s="461"/>
      <c r="J7" s="462"/>
      <c r="K7" s="463"/>
      <c r="O7" s="464">
        <v>1</v>
      </c>
    </row>
    <row r="8" spans="1:80" ht="22.5" x14ac:dyDescent="0.2">
      <c r="A8" s="465">
        <v>1</v>
      </c>
      <c r="B8" s="466" t="s">
        <v>761</v>
      </c>
      <c r="C8" s="467" t="s">
        <v>762</v>
      </c>
      <c r="D8" s="468" t="s">
        <v>115</v>
      </c>
      <c r="E8" s="469">
        <v>0.54</v>
      </c>
      <c r="F8" s="469"/>
      <c r="G8" s="470">
        <f>E8*F8</f>
        <v>0</v>
      </c>
      <c r="H8" s="471">
        <v>1.73916</v>
      </c>
      <c r="I8" s="472">
        <f>E8*H8</f>
        <v>0.93914640000000005</v>
      </c>
      <c r="J8" s="471">
        <v>0</v>
      </c>
      <c r="K8" s="472">
        <f>E8*J8</f>
        <v>0</v>
      </c>
      <c r="O8" s="464">
        <v>2</v>
      </c>
      <c r="AA8" s="437">
        <v>1</v>
      </c>
      <c r="AB8" s="437">
        <v>1</v>
      </c>
      <c r="AC8" s="437">
        <v>1</v>
      </c>
      <c r="AZ8" s="437">
        <v>1</v>
      </c>
      <c r="BA8" s="437">
        <f>IF(AZ8=1,G8,0)</f>
        <v>0</v>
      </c>
      <c r="BB8" s="437">
        <f>IF(AZ8=2,G8,0)</f>
        <v>0</v>
      </c>
      <c r="BC8" s="437">
        <f>IF(AZ8=3,G8,0)</f>
        <v>0</v>
      </c>
      <c r="BD8" s="437">
        <f>IF(AZ8=4,G8,0)</f>
        <v>0</v>
      </c>
      <c r="BE8" s="437">
        <f>IF(AZ8=5,G8,0)</f>
        <v>0</v>
      </c>
      <c r="CA8" s="464">
        <v>1</v>
      </c>
      <c r="CB8" s="464">
        <v>1</v>
      </c>
    </row>
    <row r="9" spans="1:80" x14ac:dyDescent="0.2">
      <c r="A9" s="473"/>
      <c r="B9" s="477"/>
      <c r="C9" s="565" t="s">
        <v>763</v>
      </c>
      <c r="D9" s="531"/>
      <c r="E9" s="478">
        <v>0.54</v>
      </c>
      <c r="F9" s="479"/>
      <c r="G9" s="270"/>
      <c r="H9" s="480"/>
      <c r="I9" s="475"/>
      <c r="J9" s="481"/>
      <c r="K9" s="475"/>
      <c r="M9" s="476" t="s">
        <v>763</v>
      </c>
      <c r="O9" s="464"/>
    </row>
    <row r="10" spans="1:80" x14ac:dyDescent="0.2">
      <c r="A10" s="465">
        <v>2</v>
      </c>
      <c r="B10" s="466" t="s">
        <v>764</v>
      </c>
      <c r="C10" s="467" t="s">
        <v>765</v>
      </c>
      <c r="D10" s="468" t="s">
        <v>766</v>
      </c>
      <c r="E10" s="469">
        <v>30</v>
      </c>
      <c r="F10" s="469"/>
      <c r="G10" s="470">
        <f>E10*F10</f>
        <v>0</v>
      </c>
      <c r="H10" s="471">
        <v>3.7670000000000002E-2</v>
      </c>
      <c r="I10" s="472">
        <f>E10*H10</f>
        <v>1.1301000000000001</v>
      </c>
      <c r="J10" s="471">
        <v>0</v>
      </c>
      <c r="K10" s="472">
        <f>E10*J10</f>
        <v>0</v>
      </c>
      <c r="O10" s="464">
        <v>2</v>
      </c>
      <c r="AA10" s="437">
        <v>1</v>
      </c>
      <c r="AB10" s="437">
        <v>1</v>
      </c>
      <c r="AC10" s="437">
        <v>1</v>
      </c>
      <c r="AZ10" s="437">
        <v>1</v>
      </c>
      <c r="BA10" s="437">
        <f>IF(AZ10=1,G10,0)</f>
        <v>0</v>
      </c>
      <c r="BB10" s="437">
        <f>IF(AZ10=2,G10,0)</f>
        <v>0</v>
      </c>
      <c r="BC10" s="437">
        <f>IF(AZ10=3,G10,0)</f>
        <v>0</v>
      </c>
      <c r="BD10" s="437">
        <f>IF(AZ10=4,G10,0)</f>
        <v>0</v>
      </c>
      <c r="BE10" s="437">
        <f>IF(AZ10=5,G10,0)</f>
        <v>0</v>
      </c>
      <c r="CA10" s="464">
        <v>1</v>
      </c>
      <c r="CB10" s="464">
        <v>1</v>
      </c>
    </row>
    <row r="11" spans="1:80" x14ac:dyDescent="0.2">
      <c r="A11" s="473"/>
      <c r="B11" s="474"/>
      <c r="C11" s="557" t="s">
        <v>767</v>
      </c>
      <c r="D11" s="558"/>
      <c r="E11" s="558"/>
      <c r="F11" s="558"/>
      <c r="G11" s="559"/>
      <c r="I11" s="475"/>
      <c r="K11" s="475"/>
      <c r="L11" s="476" t="s">
        <v>767</v>
      </c>
      <c r="O11" s="464">
        <v>3</v>
      </c>
    </row>
    <row r="12" spans="1:80" x14ac:dyDescent="0.2">
      <c r="A12" s="473"/>
      <c r="B12" s="474"/>
      <c r="C12" s="557" t="s">
        <v>768</v>
      </c>
      <c r="D12" s="558"/>
      <c r="E12" s="558"/>
      <c r="F12" s="558"/>
      <c r="G12" s="559"/>
      <c r="I12" s="475"/>
      <c r="K12" s="475"/>
      <c r="L12" s="476" t="s">
        <v>768</v>
      </c>
      <c r="O12" s="464">
        <v>3</v>
      </c>
    </row>
    <row r="13" spans="1:80" ht="22.5" x14ac:dyDescent="0.2">
      <c r="A13" s="465">
        <v>3</v>
      </c>
      <c r="B13" s="466" t="s">
        <v>769</v>
      </c>
      <c r="C13" s="467" t="s">
        <v>770</v>
      </c>
      <c r="D13" s="468" t="s">
        <v>766</v>
      </c>
      <c r="E13" s="469">
        <v>6.51</v>
      </c>
      <c r="F13" s="469"/>
      <c r="G13" s="470">
        <f>E13*F13</f>
        <v>0</v>
      </c>
      <c r="H13" s="471">
        <v>0.25824999999999998</v>
      </c>
      <c r="I13" s="472">
        <f>E13*H13</f>
        <v>1.6812074999999997</v>
      </c>
      <c r="J13" s="471">
        <v>0</v>
      </c>
      <c r="K13" s="472">
        <f>E13*J13</f>
        <v>0</v>
      </c>
      <c r="O13" s="464">
        <v>2</v>
      </c>
      <c r="AA13" s="437">
        <v>1</v>
      </c>
      <c r="AB13" s="437">
        <v>1</v>
      </c>
      <c r="AC13" s="437">
        <v>1</v>
      </c>
      <c r="AZ13" s="437">
        <v>1</v>
      </c>
      <c r="BA13" s="437">
        <f>IF(AZ13=1,G13,0)</f>
        <v>0</v>
      </c>
      <c r="BB13" s="437">
        <f>IF(AZ13=2,G13,0)</f>
        <v>0</v>
      </c>
      <c r="BC13" s="437">
        <f>IF(AZ13=3,G13,0)</f>
        <v>0</v>
      </c>
      <c r="BD13" s="437">
        <f>IF(AZ13=4,G13,0)</f>
        <v>0</v>
      </c>
      <c r="BE13" s="437">
        <f>IF(AZ13=5,G13,0)</f>
        <v>0</v>
      </c>
      <c r="CA13" s="464">
        <v>1</v>
      </c>
      <c r="CB13" s="464">
        <v>1</v>
      </c>
    </row>
    <row r="14" spans="1:80" x14ac:dyDescent="0.2">
      <c r="A14" s="473"/>
      <c r="B14" s="474"/>
      <c r="C14" s="557"/>
      <c r="D14" s="558"/>
      <c r="E14" s="558"/>
      <c r="F14" s="558"/>
      <c r="G14" s="559"/>
      <c r="I14" s="475"/>
      <c r="K14" s="475"/>
      <c r="L14" s="476"/>
      <c r="O14" s="464">
        <v>3</v>
      </c>
    </row>
    <row r="15" spans="1:80" x14ac:dyDescent="0.2">
      <c r="A15" s="473"/>
      <c r="B15" s="477"/>
      <c r="C15" s="565" t="s">
        <v>771</v>
      </c>
      <c r="D15" s="531"/>
      <c r="E15" s="478">
        <v>0.93</v>
      </c>
      <c r="F15" s="479"/>
      <c r="G15" s="270"/>
      <c r="H15" s="480"/>
      <c r="I15" s="475"/>
      <c r="J15" s="481"/>
      <c r="K15" s="475"/>
      <c r="M15" s="476" t="s">
        <v>771</v>
      </c>
      <c r="O15" s="464"/>
    </row>
    <row r="16" spans="1:80" x14ac:dyDescent="0.2">
      <c r="A16" s="473"/>
      <c r="B16" s="477"/>
      <c r="C16" s="565" t="s">
        <v>772</v>
      </c>
      <c r="D16" s="531"/>
      <c r="E16" s="478">
        <v>0.93</v>
      </c>
      <c r="F16" s="479"/>
      <c r="G16" s="270"/>
      <c r="H16" s="480"/>
      <c r="I16" s="475"/>
      <c r="J16" s="481"/>
      <c r="K16" s="475"/>
      <c r="M16" s="476" t="s">
        <v>772</v>
      </c>
      <c r="O16" s="464"/>
    </row>
    <row r="17" spans="1:80" x14ac:dyDescent="0.2">
      <c r="A17" s="473"/>
      <c r="B17" s="477"/>
      <c r="C17" s="565" t="s">
        <v>773</v>
      </c>
      <c r="D17" s="531"/>
      <c r="E17" s="478">
        <v>1.86</v>
      </c>
      <c r="F17" s="479"/>
      <c r="G17" s="270"/>
      <c r="H17" s="480"/>
      <c r="I17" s="475"/>
      <c r="J17" s="481"/>
      <c r="K17" s="475"/>
      <c r="M17" s="476" t="s">
        <v>773</v>
      </c>
      <c r="O17" s="464"/>
    </row>
    <row r="18" spans="1:80" x14ac:dyDescent="0.2">
      <c r="A18" s="473"/>
      <c r="B18" s="477"/>
      <c r="C18" s="565" t="s">
        <v>774</v>
      </c>
      <c r="D18" s="531"/>
      <c r="E18" s="478">
        <v>2.79</v>
      </c>
      <c r="F18" s="479"/>
      <c r="G18" s="270"/>
      <c r="H18" s="480"/>
      <c r="I18" s="475"/>
      <c r="J18" s="481"/>
      <c r="K18" s="475"/>
      <c r="M18" s="476" t="s">
        <v>774</v>
      </c>
      <c r="O18" s="464"/>
    </row>
    <row r="19" spans="1:80" x14ac:dyDescent="0.2">
      <c r="A19" s="482"/>
      <c r="B19" s="483" t="s">
        <v>104</v>
      </c>
      <c r="C19" s="484" t="s">
        <v>760</v>
      </c>
      <c r="D19" s="485"/>
      <c r="E19" s="486"/>
      <c r="F19" s="487"/>
      <c r="G19" s="488">
        <f>SUM(G7:G18)</f>
        <v>0</v>
      </c>
      <c r="H19" s="489"/>
      <c r="I19" s="490">
        <f>SUM(I7:I18)</f>
        <v>3.7504538999999997</v>
      </c>
      <c r="J19" s="489"/>
      <c r="K19" s="490">
        <f>SUM(K7:K18)</f>
        <v>0</v>
      </c>
      <c r="O19" s="464">
        <v>4</v>
      </c>
      <c r="BA19" s="491">
        <f>SUM(BA7:BA18)</f>
        <v>0</v>
      </c>
      <c r="BB19" s="491">
        <f>SUM(BB7:BB18)</f>
        <v>0</v>
      </c>
      <c r="BC19" s="491">
        <f>SUM(BC7:BC18)</f>
        <v>0</v>
      </c>
      <c r="BD19" s="491">
        <f>SUM(BD7:BD18)</f>
        <v>0</v>
      </c>
      <c r="BE19" s="491">
        <f>SUM(BE7:BE18)</f>
        <v>0</v>
      </c>
    </row>
    <row r="20" spans="1:80" x14ac:dyDescent="0.2">
      <c r="A20" s="454" t="s">
        <v>100</v>
      </c>
      <c r="B20" s="455" t="s">
        <v>775</v>
      </c>
      <c r="C20" s="456" t="s">
        <v>776</v>
      </c>
      <c r="D20" s="457"/>
      <c r="E20" s="458"/>
      <c r="F20" s="458"/>
      <c r="G20" s="459"/>
      <c r="H20" s="460"/>
      <c r="I20" s="461"/>
      <c r="J20" s="462"/>
      <c r="K20" s="463"/>
      <c r="O20" s="464">
        <v>1</v>
      </c>
    </row>
    <row r="21" spans="1:80" x14ac:dyDescent="0.2">
      <c r="A21" s="465">
        <v>4</v>
      </c>
      <c r="B21" s="466" t="s">
        <v>778</v>
      </c>
      <c r="C21" s="467" t="s">
        <v>779</v>
      </c>
      <c r="D21" s="468" t="s">
        <v>183</v>
      </c>
      <c r="E21" s="469">
        <v>1</v>
      </c>
      <c r="F21" s="469"/>
      <c r="G21" s="470">
        <f>E21*F21</f>
        <v>0</v>
      </c>
      <c r="H21" s="471">
        <v>5.0200000000000002E-2</v>
      </c>
      <c r="I21" s="472">
        <f>E21*H21</f>
        <v>5.0200000000000002E-2</v>
      </c>
      <c r="J21" s="471">
        <v>0</v>
      </c>
      <c r="K21" s="472">
        <f>E21*J21</f>
        <v>0</v>
      </c>
      <c r="O21" s="464">
        <v>2</v>
      </c>
      <c r="AA21" s="437">
        <v>1</v>
      </c>
      <c r="AB21" s="437">
        <v>1</v>
      </c>
      <c r="AC21" s="437">
        <v>1</v>
      </c>
      <c r="AZ21" s="437">
        <v>1</v>
      </c>
      <c r="BA21" s="437">
        <f>IF(AZ21=1,G21,0)</f>
        <v>0</v>
      </c>
      <c r="BB21" s="437">
        <f>IF(AZ21=2,G21,0)</f>
        <v>0</v>
      </c>
      <c r="BC21" s="437">
        <f>IF(AZ21=3,G21,0)</f>
        <v>0</v>
      </c>
      <c r="BD21" s="437">
        <f>IF(AZ21=4,G21,0)</f>
        <v>0</v>
      </c>
      <c r="BE21" s="437">
        <f>IF(AZ21=5,G21,0)</f>
        <v>0</v>
      </c>
      <c r="CA21" s="464">
        <v>1</v>
      </c>
      <c r="CB21" s="464">
        <v>1</v>
      </c>
    </row>
    <row r="22" spans="1:80" x14ac:dyDescent="0.2">
      <c r="A22" s="473"/>
      <c r="B22" s="477"/>
      <c r="C22" s="565" t="s">
        <v>780</v>
      </c>
      <c r="D22" s="531"/>
      <c r="E22" s="478">
        <v>1</v>
      </c>
      <c r="F22" s="479"/>
      <c r="G22" s="270"/>
      <c r="H22" s="480"/>
      <c r="I22" s="475"/>
      <c r="J22" s="481"/>
      <c r="K22" s="475"/>
      <c r="M22" s="476" t="s">
        <v>780</v>
      </c>
      <c r="O22" s="464"/>
    </row>
    <row r="23" spans="1:80" x14ac:dyDescent="0.2">
      <c r="A23" s="482"/>
      <c r="B23" s="483" t="s">
        <v>104</v>
      </c>
      <c r="C23" s="484" t="s">
        <v>777</v>
      </c>
      <c r="D23" s="485"/>
      <c r="E23" s="486"/>
      <c r="F23" s="487"/>
      <c r="G23" s="488">
        <f>SUM(G20:G22)</f>
        <v>0</v>
      </c>
      <c r="H23" s="489"/>
      <c r="I23" s="490">
        <f>SUM(I20:I22)</f>
        <v>5.0200000000000002E-2</v>
      </c>
      <c r="J23" s="489"/>
      <c r="K23" s="490">
        <f>SUM(K20:K22)</f>
        <v>0</v>
      </c>
      <c r="O23" s="464">
        <v>4</v>
      </c>
      <c r="BA23" s="491">
        <f>SUM(BA20:BA22)</f>
        <v>0</v>
      </c>
      <c r="BB23" s="491">
        <f>SUM(BB20:BB22)</f>
        <v>0</v>
      </c>
      <c r="BC23" s="491">
        <f>SUM(BC20:BC22)</f>
        <v>0</v>
      </c>
      <c r="BD23" s="491">
        <f>SUM(BD20:BD22)</f>
        <v>0</v>
      </c>
      <c r="BE23" s="491">
        <f>SUM(BE20:BE22)</f>
        <v>0</v>
      </c>
    </row>
    <row r="24" spans="1:80" x14ac:dyDescent="0.2">
      <c r="A24" s="454" t="s">
        <v>100</v>
      </c>
      <c r="B24" s="455" t="s">
        <v>781</v>
      </c>
      <c r="C24" s="456" t="s">
        <v>782</v>
      </c>
      <c r="D24" s="457"/>
      <c r="E24" s="458"/>
      <c r="F24" s="458"/>
      <c r="G24" s="459"/>
      <c r="H24" s="460"/>
      <c r="I24" s="461"/>
      <c r="J24" s="462"/>
      <c r="K24" s="463"/>
      <c r="O24" s="464">
        <v>1</v>
      </c>
    </row>
    <row r="25" spans="1:80" x14ac:dyDescent="0.2">
      <c r="A25" s="465">
        <v>5</v>
      </c>
      <c r="B25" s="466" t="s">
        <v>784</v>
      </c>
      <c r="C25" s="467" t="s">
        <v>785</v>
      </c>
      <c r="D25" s="468" t="s">
        <v>766</v>
      </c>
      <c r="E25" s="469">
        <v>80</v>
      </c>
      <c r="F25" s="469"/>
      <c r="G25" s="470">
        <f>E25*F25</f>
        <v>0</v>
      </c>
      <c r="H25" s="471">
        <v>8.0000000000000007E-5</v>
      </c>
      <c r="I25" s="472">
        <f>E25*H25</f>
        <v>6.4000000000000003E-3</v>
      </c>
      <c r="J25" s="471">
        <v>0</v>
      </c>
      <c r="K25" s="472">
        <f>E25*J25</f>
        <v>0</v>
      </c>
      <c r="O25" s="464">
        <v>2</v>
      </c>
      <c r="AA25" s="437">
        <v>1</v>
      </c>
      <c r="AB25" s="437">
        <v>1</v>
      </c>
      <c r="AC25" s="437">
        <v>1</v>
      </c>
      <c r="AZ25" s="437">
        <v>1</v>
      </c>
      <c r="BA25" s="437">
        <f>IF(AZ25=1,G25,0)</f>
        <v>0</v>
      </c>
      <c r="BB25" s="437">
        <f>IF(AZ25=2,G25,0)</f>
        <v>0</v>
      </c>
      <c r="BC25" s="437">
        <f>IF(AZ25=3,G25,0)</f>
        <v>0</v>
      </c>
      <c r="BD25" s="437">
        <f>IF(AZ25=4,G25,0)</f>
        <v>0</v>
      </c>
      <c r="BE25" s="437">
        <f>IF(AZ25=5,G25,0)</f>
        <v>0</v>
      </c>
      <c r="CA25" s="464">
        <v>1</v>
      </c>
      <c r="CB25" s="464">
        <v>1</v>
      </c>
    </row>
    <row r="26" spans="1:80" x14ac:dyDescent="0.2">
      <c r="A26" s="473"/>
      <c r="B26" s="474"/>
      <c r="C26" s="557" t="s">
        <v>767</v>
      </c>
      <c r="D26" s="558"/>
      <c r="E26" s="558"/>
      <c r="F26" s="558"/>
      <c r="G26" s="559"/>
      <c r="I26" s="475"/>
      <c r="K26" s="475"/>
      <c r="L26" s="476" t="s">
        <v>767</v>
      </c>
      <c r="O26" s="464">
        <v>3</v>
      </c>
    </row>
    <row r="27" spans="1:80" x14ac:dyDescent="0.2">
      <c r="A27" s="473"/>
      <c r="B27" s="474"/>
      <c r="C27" s="557" t="s">
        <v>768</v>
      </c>
      <c r="D27" s="558"/>
      <c r="E27" s="558"/>
      <c r="F27" s="558"/>
      <c r="G27" s="559"/>
      <c r="I27" s="475"/>
      <c r="K27" s="475"/>
      <c r="L27" s="476" t="s">
        <v>768</v>
      </c>
      <c r="O27" s="464">
        <v>3</v>
      </c>
    </row>
    <row r="28" spans="1:80" ht="22.5" x14ac:dyDescent="0.2">
      <c r="A28" s="465">
        <v>6</v>
      </c>
      <c r="B28" s="466" t="s">
        <v>786</v>
      </c>
      <c r="C28" s="467" t="s">
        <v>787</v>
      </c>
      <c r="D28" s="468" t="s">
        <v>183</v>
      </c>
      <c r="E28" s="469">
        <v>1</v>
      </c>
      <c r="F28" s="469"/>
      <c r="G28" s="470">
        <f>E28*F28</f>
        <v>0</v>
      </c>
      <c r="H28" s="471">
        <v>1.074E-2</v>
      </c>
      <c r="I28" s="472">
        <f>E28*H28</f>
        <v>1.074E-2</v>
      </c>
      <c r="J28" s="471">
        <v>0</v>
      </c>
      <c r="K28" s="472">
        <f>E28*J28</f>
        <v>0</v>
      </c>
      <c r="O28" s="464">
        <v>2</v>
      </c>
      <c r="AA28" s="437">
        <v>1</v>
      </c>
      <c r="AB28" s="437">
        <v>1</v>
      </c>
      <c r="AC28" s="437">
        <v>1</v>
      </c>
      <c r="AZ28" s="437">
        <v>1</v>
      </c>
      <c r="BA28" s="437">
        <f>IF(AZ28=1,G28,0)</f>
        <v>0</v>
      </c>
      <c r="BB28" s="437">
        <f>IF(AZ28=2,G28,0)</f>
        <v>0</v>
      </c>
      <c r="BC28" s="437">
        <f>IF(AZ28=3,G28,0)</f>
        <v>0</v>
      </c>
      <c r="BD28" s="437">
        <f>IF(AZ28=4,G28,0)</f>
        <v>0</v>
      </c>
      <c r="BE28" s="437">
        <f>IF(AZ28=5,G28,0)</f>
        <v>0</v>
      </c>
      <c r="CA28" s="464">
        <v>1</v>
      </c>
      <c r="CB28" s="464">
        <v>1</v>
      </c>
    </row>
    <row r="29" spans="1:80" x14ac:dyDescent="0.2">
      <c r="A29" s="465">
        <v>7</v>
      </c>
      <c r="B29" s="466" t="s">
        <v>788</v>
      </c>
      <c r="C29" s="467" t="s">
        <v>789</v>
      </c>
      <c r="D29" s="468" t="s">
        <v>766</v>
      </c>
      <c r="E29" s="469">
        <v>1128</v>
      </c>
      <c r="F29" s="469"/>
      <c r="G29" s="470">
        <f>E29*F29</f>
        <v>0</v>
      </c>
      <c r="H29" s="471">
        <v>1.3999999999999999E-4</v>
      </c>
      <c r="I29" s="472">
        <f>E29*H29</f>
        <v>0.15791999999999998</v>
      </c>
      <c r="J29" s="471">
        <v>0</v>
      </c>
      <c r="K29" s="472">
        <f>E29*J29</f>
        <v>0</v>
      </c>
      <c r="O29" s="464">
        <v>2</v>
      </c>
      <c r="AA29" s="437">
        <v>1</v>
      </c>
      <c r="AB29" s="437">
        <v>1</v>
      </c>
      <c r="AC29" s="437">
        <v>1</v>
      </c>
      <c r="AZ29" s="437">
        <v>1</v>
      </c>
      <c r="BA29" s="437">
        <f>IF(AZ29=1,G29,0)</f>
        <v>0</v>
      </c>
      <c r="BB29" s="437">
        <f>IF(AZ29=2,G29,0)</f>
        <v>0</v>
      </c>
      <c r="BC29" s="437">
        <f>IF(AZ29=3,G29,0)</f>
        <v>0</v>
      </c>
      <c r="BD29" s="437">
        <f>IF(AZ29=4,G29,0)</f>
        <v>0</v>
      </c>
      <c r="BE29" s="437">
        <f>IF(AZ29=5,G29,0)</f>
        <v>0</v>
      </c>
      <c r="CA29" s="464">
        <v>1</v>
      </c>
      <c r="CB29" s="464">
        <v>1</v>
      </c>
    </row>
    <row r="30" spans="1:80" x14ac:dyDescent="0.2">
      <c r="A30" s="473"/>
      <c r="B30" s="477"/>
      <c r="C30" s="565" t="s">
        <v>790</v>
      </c>
      <c r="D30" s="531"/>
      <c r="E30" s="478">
        <v>1128</v>
      </c>
      <c r="F30" s="479"/>
      <c r="G30" s="270"/>
      <c r="H30" s="480"/>
      <c r="I30" s="475"/>
      <c r="J30" s="481"/>
      <c r="K30" s="475"/>
      <c r="M30" s="476" t="s">
        <v>790</v>
      </c>
      <c r="O30" s="464"/>
    </row>
    <row r="31" spans="1:80" x14ac:dyDescent="0.2">
      <c r="A31" s="465">
        <v>8</v>
      </c>
      <c r="B31" s="466" t="s">
        <v>791</v>
      </c>
      <c r="C31" s="467" t="s">
        <v>792</v>
      </c>
      <c r="D31" s="468" t="s">
        <v>766</v>
      </c>
      <c r="E31" s="469">
        <v>318.33</v>
      </c>
      <c r="F31" s="469"/>
      <c r="G31" s="470">
        <f>E31*F31</f>
        <v>0</v>
      </c>
      <c r="H31" s="471">
        <v>1.7680000000000001E-2</v>
      </c>
      <c r="I31" s="472">
        <f>E31*H31</f>
        <v>5.6280744</v>
      </c>
      <c r="J31" s="471">
        <v>0</v>
      </c>
      <c r="K31" s="472">
        <f>E31*J31</f>
        <v>0</v>
      </c>
      <c r="O31" s="464">
        <v>2</v>
      </c>
      <c r="AA31" s="437">
        <v>1</v>
      </c>
      <c r="AB31" s="437">
        <v>1</v>
      </c>
      <c r="AC31" s="437">
        <v>1</v>
      </c>
      <c r="AZ31" s="437">
        <v>1</v>
      </c>
      <c r="BA31" s="437">
        <f>IF(AZ31=1,G31,0)</f>
        <v>0</v>
      </c>
      <c r="BB31" s="437">
        <f>IF(AZ31=2,G31,0)</f>
        <v>0</v>
      </c>
      <c r="BC31" s="437">
        <f>IF(AZ31=3,G31,0)</f>
        <v>0</v>
      </c>
      <c r="BD31" s="437">
        <f>IF(AZ31=4,G31,0)</f>
        <v>0</v>
      </c>
      <c r="BE31" s="437">
        <f>IF(AZ31=5,G31,0)</f>
        <v>0</v>
      </c>
      <c r="CA31" s="464">
        <v>1</v>
      </c>
      <c r="CB31" s="464">
        <v>1</v>
      </c>
    </row>
    <row r="32" spans="1:80" x14ac:dyDescent="0.2">
      <c r="A32" s="473"/>
      <c r="B32" s="477"/>
      <c r="C32" s="565" t="s">
        <v>793</v>
      </c>
      <c r="D32" s="531"/>
      <c r="E32" s="478">
        <v>0</v>
      </c>
      <c r="F32" s="479"/>
      <c r="G32" s="270"/>
      <c r="H32" s="480"/>
      <c r="I32" s="475"/>
      <c r="J32" s="481"/>
      <c r="K32" s="475"/>
      <c r="M32" s="476" t="s">
        <v>793</v>
      </c>
      <c r="O32" s="464"/>
    </row>
    <row r="33" spans="1:15" x14ac:dyDescent="0.2">
      <c r="A33" s="473"/>
      <c r="B33" s="477"/>
      <c r="C33" s="565" t="s">
        <v>794</v>
      </c>
      <c r="D33" s="531"/>
      <c r="E33" s="478">
        <v>11.85</v>
      </c>
      <c r="F33" s="479"/>
      <c r="G33" s="270"/>
      <c r="H33" s="480"/>
      <c r="I33" s="475"/>
      <c r="J33" s="481"/>
      <c r="K33" s="475"/>
      <c r="M33" s="476" t="s">
        <v>794</v>
      </c>
      <c r="O33" s="464"/>
    </row>
    <row r="34" spans="1:15" x14ac:dyDescent="0.2">
      <c r="A34" s="473"/>
      <c r="B34" s="477"/>
      <c r="C34" s="565" t="s">
        <v>795</v>
      </c>
      <c r="D34" s="531"/>
      <c r="E34" s="478">
        <v>8.32</v>
      </c>
      <c r="F34" s="479"/>
      <c r="G34" s="270"/>
      <c r="H34" s="480"/>
      <c r="I34" s="475"/>
      <c r="J34" s="481"/>
      <c r="K34" s="475"/>
      <c r="M34" s="476" t="s">
        <v>795</v>
      </c>
      <c r="O34" s="464"/>
    </row>
    <row r="35" spans="1:15" x14ac:dyDescent="0.2">
      <c r="A35" s="473"/>
      <c r="B35" s="477"/>
      <c r="C35" s="565" t="s">
        <v>796</v>
      </c>
      <c r="D35" s="531"/>
      <c r="E35" s="478">
        <v>1.2</v>
      </c>
      <c r="F35" s="479"/>
      <c r="G35" s="270"/>
      <c r="H35" s="480"/>
      <c r="I35" s="475"/>
      <c r="J35" s="481"/>
      <c r="K35" s="475"/>
      <c r="M35" s="476" t="s">
        <v>796</v>
      </c>
      <c r="O35" s="464"/>
    </row>
    <row r="36" spans="1:15" x14ac:dyDescent="0.2">
      <c r="A36" s="473"/>
      <c r="B36" s="477"/>
      <c r="C36" s="565" t="s">
        <v>797</v>
      </c>
      <c r="D36" s="531"/>
      <c r="E36" s="478">
        <v>4.9400000000000004</v>
      </c>
      <c r="F36" s="479"/>
      <c r="G36" s="270"/>
      <c r="H36" s="480"/>
      <c r="I36" s="475"/>
      <c r="J36" s="481"/>
      <c r="K36" s="475"/>
      <c r="M36" s="476" t="s">
        <v>797</v>
      </c>
      <c r="O36" s="464"/>
    </row>
    <row r="37" spans="1:15" x14ac:dyDescent="0.2">
      <c r="A37" s="473"/>
      <c r="B37" s="477"/>
      <c r="C37" s="565" t="s">
        <v>798</v>
      </c>
      <c r="D37" s="531"/>
      <c r="E37" s="478">
        <v>4.9400000000000004</v>
      </c>
      <c r="F37" s="479"/>
      <c r="G37" s="270"/>
      <c r="H37" s="480"/>
      <c r="I37" s="475"/>
      <c r="J37" s="481"/>
      <c r="K37" s="475"/>
      <c r="M37" s="476" t="s">
        <v>798</v>
      </c>
      <c r="O37" s="464"/>
    </row>
    <row r="38" spans="1:15" x14ac:dyDescent="0.2">
      <c r="A38" s="473"/>
      <c r="B38" s="477"/>
      <c r="C38" s="565" t="s">
        <v>799</v>
      </c>
      <c r="D38" s="531"/>
      <c r="E38" s="478">
        <v>1.2</v>
      </c>
      <c r="F38" s="479"/>
      <c r="G38" s="270"/>
      <c r="H38" s="480"/>
      <c r="I38" s="475"/>
      <c r="J38" s="481"/>
      <c r="K38" s="475"/>
      <c r="M38" s="476" t="s">
        <v>799</v>
      </c>
      <c r="O38" s="464"/>
    </row>
    <row r="39" spans="1:15" x14ac:dyDescent="0.2">
      <c r="A39" s="473"/>
      <c r="B39" s="477"/>
      <c r="C39" s="565" t="s">
        <v>800</v>
      </c>
      <c r="D39" s="531"/>
      <c r="E39" s="478">
        <v>15.34</v>
      </c>
      <c r="F39" s="479"/>
      <c r="G39" s="270"/>
      <c r="H39" s="480"/>
      <c r="I39" s="475"/>
      <c r="J39" s="481"/>
      <c r="K39" s="475"/>
      <c r="M39" s="476" t="s">
        <v>800</v>
      </c>
      <c r="O39" s="464"/>
    </row>
    <row r="40" spans="1:15" x14ac:dyDescent="0.2">
      <c r="A40" s="473"/>
      <c r="B40" s="477"/>
      <c r="C40" s="565" t="s">
        <v>801</v>
      </c>
      <c r="D40" s="531"/>
      <c r="E40" s="478">
        <v>6.24</v>
      </c>
      <c r="F40" s="479"/>
      <c r="G40" s="270"/>
      <c r="H40" s="480"/>
      <c r="I40" s="475"/>
      <c r="J40" s="481"/>
      <c r="K40" s="475"/>
      <c r="M40" s="476" t="s">
        <v>801</v>
      </c>
      <c r="O40" s="464"/>
    </row>
    <row r="41" spans="1:15" x14ac:dyDescent="0.2">
      <c r="A41" s="473"/>
      <c r="B41" s="477"/>
      <c r="C41" s="565" t="s">
        <v>802</v>
      </c>
      <c r="D41" s="531"/>
      <c r="E41" s="478">
        <v>33.18</v>
      </c>
      <c r="F41" s="479"/>
      <c r="G41" s="270"/>
      <c r="H41" s="480"/>
      <c r="I41" s="475"/>
      <c r="J41" s="481"/>
      <c r="K41" s="475"/>
      <c r="M41" s="476" t="s">
        <v>802</v>
      </c>
      <c r="O41" s="464"/>
    </row>
    <row r="42" spans="1:15" x14ac:dyDescent="0.2">
      <c r="A42" s="473"/>
      <c r="B42" s="477"/>
      <c r="C42" s="565" t="s">
        <v>803</v>
      </c>
      <c r="D42" s="531"/>
      <c r="E42" s="478">
        <v>20.16</v>
      </c>
      <c r="F42" s="479"/>
      <c r="G42" s="270"/>
      <c r="H42" s="480"/>
      <c r="I42" s="475"/>
      <c r="J42" s="481"/>
      <c r="K42" s="475"/>
      <c r="M42" s="476" t="s">
        <v>803</v>
      </c>
      <c r="O42" s="464"/>
    </row>
    <row r="43" spans="1:15" x14ac:dyDescent="0.2">
      <c r="A43" s="473"/>
      <c r="B43" s="477"/>
      <c r="C43" s="565" t="s">
        <v>804</v>
      </c>
      <c r="D43" s="531"/>
      <c r="E43" s="478">
        <v>9.66</v>
      </c>
      <c r="F43" s="479"/>
      <c r="G43" s="270"/>
      <c r="H43" s="480"/>
      <c r="I43" s="475"/>
      <c r="J43" s="481"/>
      <c r="K43" s="475"/>
      <c r="M43" s="476" t="s">
        <v>804</v>
      </c>
      <c r="O43" s="464"/>
    </row>
    <row r="44" spans="1:15" x14ac:dyDescent="0.2">
      <c r="A44" s="473"/>
      <c r="B44" s="477"/>
      <c r="C44" s="565" t="s">
        <v>805</v>
      </c>
      <c r="D44" s="531"/>
      <c r="E44" s="478">
        <v>0</v>
      </c>
      <c r="F44" s="479"/>
      <c r="G44" s="270"/>
      <c r="H44" s="480"/>
      <c r="I44" s="475"/>
      <c r="J44" s="481"/>
      <c r="K44" s="475"/>
      <c r="M44" s="476" t="s">
        <v>805</v>
      </c>
      <c r="O44" s="464"/>
    </row>
    <row r="45" spans="1:15" x14ac:dyDescent="0.2">
      <c r="A45" s="473"/>
      <c r="B45" s="477"/>
      <c r="C45" s="565" t="s">
        <v>806</v>
      </c>
      <c r="D45" s="531"/>
      <c r="E45" s="478">
        <v>19.32</v>
      </c>
      <c r="F45" s="479"/>
      <c r="G45" s="270"/>
      <c r="H45" s="480"/>
      <c r="I45" s="475"/>
      <c r="J45" s="481"/>
      <c r="K45" s="475"/>
      <c r="M45" s="476" t="s">
        <v>806</v>
      </c>
      <c r="O45" s="464"/>
    </row>
    <row r="46" spans="1:15" x14ac:dyDescent="0.2">
      <c r="A46" s="473"/>
      <c r="B46" s="477"/>
      <c r="C46" s="565" t="s">
        <v>807</v>
      </c>
      <c r="D46" s="531"/>
      <c r="E46" s="478">
        <v>8.32</v>
      </c>
      <c r="F46" s="479"/>
      <c r="G46" s="270"/>
      <c r="H46" s="480"/>
      <c r="I46" s="475"/>
      <c r="J46" s="481"/>
      <c r="K46" s="475"/>
      <c r="M46" s="476" t="s">
        <v>807</v>
      </c>
      <c r="O46" s="464"/>
    </row>
    <row r="47" spans="1:15" x14ac:dyDescent="0.2">
      <c r="A47" s="473"/>
      <c r="B47" s="477"/>
      <c r="C47" s="565" t="s">
        <v>808</v>
      </c>
      <c r="D47" s="531"/>
      <c r="E47" s="478">
        <v>0</v>
      </c>
      <c r="F47" s="479"/>
      <c r="G47" s="270"/>
      <c r="H47" s="480"/>
      <c r="I47" s="475"/>
      <c r="J47" s="481"/>
      <c r="K47" s="475"/>
      <c r="M47" s="476" t="s">
        <v>808</v>
      </c>
      <c r="O47" s="464"/>
    </row>
    <row r="48" spans="1:15" x14ac:dyDescent="0.2">
      <c r="A48" s="473"/>
      <c r="B48" s="477"/>
      <c r="C48" s="565" t="s">
        <v>809</v>
      </c>
      <c r="D48" s="531"/>
      <c r="E48" s="478">
        <v>21.6</v>
      </c>
      <c r="F48" s="479"/>
      <c r="G48" s="270"/>
      <c r="H48" s="480"/>
      <c r="I48" s="475"/>
      <c r="J48" s="481"/>
      <c r="K48" s="475"/>
      <c r="M48" s="476" t="s">
        <v>809</v>
      </c>
      <c r="O48" s="464"/>
    </row>
    <row r="49" spans="1:80" x14ac:dyDescent="0.2">
      <c r="A49" s="473"/>
      <c r="B49" s="477"/>
      <c r="C49" s="565" t="s">
        <v>810</v>
      </c>
      <c r="D49" s="531"/>
      <c r="E49" s="478">
        <v>36.96</v>
      </c>
      <c r="F49" s="479"/>
      <c r="G49" s="270"/>
      <c r="H49" s="480"/>
      <c r="I49" s="475"/>
      <c r="J49" s="481"/>
      <c r="K49" s="475"/>
      <c r="M49" s="476" t="s">
        <v>810</v>
      </c>
      <c r="O49" s="464"/>
    </row>
    <row r="50" spans="1:80" x14ac:dyDescent="0.2">
      <c r="A50" s="473"/>
      <c r="B50" s="477"/>
      <c r="C50" s="565" t="s">
        <v>811</v>
      </c>
      <c r="D50" s="531"/>
      <c r="E50" s="478">
        <v>3.6</v>
      </c>
      <c r="F50" s="479"/>
      <c r="G50" s="270"/>
      <c r="H50" s="480"/>
      <c r="I50" s="475"/>
      <c r="J50" s="481"/>
      <c r="K50" s="475"/>
      <c r="M50" s="476" t="s">
        <v>811</v>
      </c>
      <c r="O50" s="464"/>
    </row>
    <row r="51" spans="1:80" x14ac:dyDescent="0.2">
      <c r="A51" s="473"/>
      <c r="B51" s="477"/>
      <c r="C51" s="565" t="s">
        <v>812</v>
      </c>
      <c r="D51" s="531"/>
      <c r="E51" s="478">
        <v>34.56</v>
      </c>
      <c r="F51" s="479"/>
      <c r="G51" s="270"/>
      <c r="H51" s="480"/>
      <c r="I51" s="475"/>
      <c r="J51" s="481"/>
      <c r="K51" s="475"/>
      <c r="M51" s="476" t="s">
        <v>812</v>
      </c>
      <c r="O51" s="464"/>
    </row>
    <row r="52" spans="1:80" x14ac:dyDescent="0.2">
      <c r="A52" s="473"/>
      <c r="B52" s="477"/>
      <c r="C52" s="565" t="s">
        <v>813</v>
      </c>
      <c r="D52" s="531"/>
      <c r="E52" s="478">
        <v>0</v>
      </c>
      <c r="F52" s="479"/>
      <c r="G52" s="270"/>
      <c r="H52" s="480"/>
      <c r="I52" s="475"/>
      <c r="J52" s="481"/>
      <c r="K52" s="475"/>
      <c r="M52" s="476" t="s">
        <v>813</v>
      </c>
      <c r="O52" s="464"/>
    </row>
    <row r="53" spans="1:80" x14ac:dyDescent="0.2">
      <c r="A53" s="473"/>
      <c r="B53" s="477"/>
      <c r="C53" s="565" t="s">
        <v>814</v>
      </c>
      <c r="D53" s="531"/>
      <c r="E53" s="478">
        <v>22.08</v>
      </c>
      <c r="F53" s="479"/>
      <c r="G53" s="270"/>
      <c r="H53" s="480"/>
      <c r="I53" s="475"/>
      <c r="J53" s="481"/>
      <c r="K53" s="475"/>
      <c r="M53" s="476" t="s">
        <v>814</v>
      </c>
      <c r="O53" s="464"/>
    </row>
    <row r="54" spans="1:80" x14ac:dyDescent="0.2">
      <c r="A54" s="473"/>
      <c r="B54" s="477"/>
      <c r="C54" s="565" t="s">
        <v>815</v>
      </c>
      <c r="D54" s="531"/>
      <c r="E54" s="478">
        <v>22.08</v>
      </c>
      <c r="F54" s="479"/>
      <c r="G54" s="270"/>
      <c r="H54" s="480"/>
      <c r="I54" s="475"/>
      <c r="J54" s="481"/>
      <c r="K54" s="475"/>
      <c r="M54" s="476" t="s">
        <v>815</v>
      </c>
      <c r="O54" s="464"/>
    </row>
    <row r="55" spans="1:80" x14ac:dyDescent="0.2">
      <c r="A55" s="473"/>
      <c r="B55" s="477"/>
      <c r="C55" s="565" t="s">
        <v>816</v>
      </c>
      <c r="D55" s="531"/>
      <c r="E55" s="478">
        <v>22.08</v>
      </c>
      <c r="F55" s="479"/>
      <c r="G55" s="270"/>
      <c r="H55" s="480"/>
      <c r="I55" s="475"/>
      <c r="J55" s="481"/>
      <c r="K55" s="475"/>
      <c r="M55" s="476" t="s">
        <v>816</v>
      </c>
      <c r="O55" s="464"/>
    </row>
    <row r="56" spans="1:80" x14ac:dyDescent="0.2">
      <c r="A56" s="473"/>
      <c r="B56" s="477"/>
      <c r="C56" s="565" t="s">
        <v>817</v>
      </c>
      <c r="D56" s="531"/>
      <c r="E56" s="478">
        <v>5.76</v>
      </c>
      <c r="F56" s="479"/>
      <c r="G56" s="270"/>
      <c r="H56" s="480"/>
      <c r="I56" s="475"/>
      <c r="J56" s="481"/>
      <c r="K56" s="475"/>
      <c r="M56" s="476" t="s">
        <v>817</v>
      </c>
      <c r="O56" s="464"/>
    </row>
    <row r="57" spans="1:80" x14ac:dyDescent="0.2">
      <c r="A57" s="473"/>
      <c r="B57" s="477"/>
      <c r="C57" s="565" t="s">
        <v>818</v>
      </c>
      <c r="D57" s="531"/>
      <c r="E57" s="478">
        <v>4.9400000000000004</v>
      </c>
      <c r="F57" s="479"/>
      <c r="G57" s="270"/>
      <c r="H57" s="480"/>
      <c r="I57" s="475"/>
      <c r="J57" s="481"/>
      <c r="K57" s="475"/>
      <c r="M57" s="476" t="s">
        <v>818</v>
      </c>
      <c r="O57" s="464"/>
    </row>
    <row r="58" spans="1:80" x14ac:dyDescent="0.2">
      <c r="A58" s="465">
        <v>9</v>
      </c>
      <c r="B58" s="466" t="s">
        <v>819</v>
      </c>
      <c r="C58" s="467" t="s">
        <v>820</v>
      </c>
      <c r="D58" s="468" t="s">
        <v>766</v>
      </c>
      <c r="E58" s="469">
        <v>318.33</v>
      </c>
      <c r="F58" s="469"/>
      <c r="G58" s="470">
        <f>E58*F58</f>
        <v>0</v>
      </c>
      <c r="H58" s="471">
        <v>7.9100000000000004E-3</v>
      </c>
      <c r="I58" s="472">
        <f>E58*H58</f>
        <v>2.5179903000000001</v>
      </c>
      <c r="J58" s="471">
        <v>0</v>
      </c>
      <c r="K58" s="472">
        <f>E58*J58</f>
        <v>0</v>
      </c>
      <c r="O58" s="464">
        <v>2</v>
      </c>
      <c r="AA58" s="437">
        <v>1</v>
      </c>
      <c r="AB58" s="437">
        <v>1</v>
      </c>
      <c r="AC58" s="437">
        <v>1</v>
      </c>
      <c r="AZ58" s="437">
        <v>1</v>
      </c>
      <c r="BA58" s="437">
        <f>IF(AZ58=1,G58,0)</f>
        <v>0</v>
      </c>
      <c r="BB58" s="437">
        <f>IF(AZ58=2,G58,0)</f>
        <v>0</v>
      </c>
      <c r="BC58" s="437">
        <f>IF(AZ58=3,G58,0)</f>
        <v>0</v>
      </c>
      <c r="BD58" s="437">
        <f>IF(AZ58=4,G58,0)</f>
        <v>0</v>
      </c>
      <c r="BE58" s="437">
        <f>IF(AZ58=5,G58,0)</f>
        <v>0</v>
      </c>
      <c r="CA58" s="464">
        <v>1</v>
      </c>
      <c r="CB58" s="464">
        <v>1</v>
      </c>
    </row>
    <row r="59" spans="1:80" x14ac:dyDescent="0.2">
      <c r="A59" s="473"/>
      <c r="B59" s="477"/>
      <c r="C59" s="565" t="s">
        <v>793</v>
      </c>
      <c r="D59" s="531"/>
      <c r="E59" s="478">
        <v>0</v>
      </c>
      <c r="F59" s="479"/>
      <c r="G59" s="270"/>
      <c r="H59" s="480"/>
      <c r="I59" s="475"/>
      <c r="J59" s="481"/>
      <c r="K59" s="475"/>
      <c r="M59" s="476" t="s">
        <v>793</v>
      </c>
      <c r="O59" s="464"/>
    </row>
    <row r="60" spans="1:80" x14ac:dyDescent="0.2">
      <c r="A60" s="473"/>
      <c r="B60" s="477"/>
      <c r="C60" s="565" t="s">
        <v>794</v>
      </c>
      <c r="D60" s="531"/>
      <c r="E60" s="478">
        <v>11.85</v>
      </c>
      <c r="F60" s="479"/>
      <c r="G60" s="270"/>
      <c r="H60" s="480"/>
      <c r="I60" s="475"/>
      <c r="J60" s="481"/>
      <c r="K60" s="475"/>
      <c r="M60" s="476" t="s">
        <v>794</v>
      </c>
      <c r="O60" s="464"/>
    </row>
    <row r="61" spans="1:80" x14ac:dyDescent="0.2">
      <c r="A61" s="473"/>
      <c r="B61" s="477"/>
      <c r="C61" s="565" t="s">
        <v>795</v>
      </c>
      <c r="D61" s="531"/>
      <c r="E61" s="478">
        <v>8.32</v>
      </c>
      <c r="F61" s="479"/>
      <c r="G61" s="270"/>
      <c r="H61" s="480"/>
      <c r="I61" s="475"/>
      <c r="J61" s="481"/>
      <c r="K61" s="475"/>
      <c r="M61" s="476" t="s">
        <v>795</v>
      </c>
      <c r="O61" s="464"/>
    </row>
    <row r="62" spans="1:80" x14ac:dyDescent="0.2">
      <c r="A62" s="473"/>
      <c r="B62" s="477"/>
      <c r="C62" s="565" t="s">
        <v>796</v>
      </c>
      <c r="D62" s="531"/>
      <c r="E62" s="478">
        <v>1.2</v>
      </c>
      <c r="F62" s="479"/>
      <c r="G62" s="270"/>
      <c r="H62" s="480"/>
      <c r="I62" s="475"/>
      <c r="J62" s="481"/>
      <c r="K62" s="475"/>
      <c r="M62" s="476" t="s">
        <v>796</v>
      </c>
      <c r="O62" s="464"/>
    </row>
    <row r="63" spans="1:80" x14ac:dyDescent="0.2">
      <c r="A63" s="473"/>
      <c r="B63" s="477"/>
      <c r="C63" s="565" t="s">
        <v>797</v>
      </c>
      <c r="D63" s="531"/>
      <c r="E63" s="478">
        <v>4.9400000000000004</v>
      </c>
      <c r="F63" s="479"/>
      <c r="G63" s="270"/>
      <c r="H63" s="480"/>
      <c r="I63" s="475"/>
      <c r="J63" s="481"/>
      <c r="K63" s="475"/>
      <c r="M63" s="476" t="s">
        <v>797</v>
      </c>
      <c r="O63" s="464"/>
    </row>
    <row r="64" spans="1:80" x14ac:dyDescent="0.2">
      <c r="A64" s="473"/>
      <c r="B64" s="477"/>
      <c r="C64" s="565" t="s">
        <v>798</v>
      </c>
      <c r="D64" s="531"/>
      <c r="E64" s="478">
        <v>4.9400000000000004</v>
      </c>
      <c r="F64" s="479"/>
      <c r="G64" s="270"/>
      <c r="H64" s="480"/>
      <c r="I64" s="475"/>
      <c r="J64" s="481"/>
      <c r="K64" s="475"/>
      <c r="M64" s="476" t="s">
        <v>798</v>
      </c>
      <c r="O64" s="464"/>
    </row>
    <row r="65" spans="1:15" x14ac:dyDescent="0.2">
      <c r="A65" s="473"/>
      <c r="B65" s="477"/>
      <c r="C65" s="565" t="s">
        <v>799</v>
      </c>
      <c r="D65" s="531"/>
      <c r="E65" s="478">
        <v>1.2</v>
      </c>
      <c r="F65" s="479"/>
      <c r="G65" s="270"/>
      <c r="H65" s="480"/>
      <c r="I65" s="475"/>
      <c r="J65" s="481"/>
      <c r="K65" s="475"/>
      <c r="M65" s="476" t="s">
        <v>799</v>
      </c>
      <c r="O65" s="464"/>
    </row>
    <row r="66" spans="1:15" x14ac:dyDescent="0.2">
      <c r="A66" s="473"/>
      <c r="B66" s="477"/>
      <c r="C66" s="565" t="s">
        <v>800</v>
      </c>
      <c r="D66" s="531"/>
      <c r="E66" s="478">
        <v>15.34</v>
      </c>
      <c r="F66" s="479"/>
      <c r="G66" s="270"/>
      <c r="H66" s="480"/>
      <c r="I66" s="475"/>
      <c r="J66" s="481"/>
      <c r="K66" s="475"/>
      <c r="M66" s="476" t="s">
        <v>800</v>
      </c>
      <c r="O66" s="464"/>
    </row>
    <row r="67" spans="1:15" x14ac:dyDescent="0.2">
      <c r="A67" s="473"/>
      <c r="B67" s="477"/>
      <c r="C67" s="565" t="s">
        <v>801</v>
      </c>
      <c r="D67" s="531"/>
      <c r="E67" s="478">
        <v>6.24</v>
      </c>
      <c r="F67" s="479"/>
      <c r="G67" s="270"/>
      <c r="H67" s="480"/>
      <c r="I67" s="475"/>
      <c r="J67" s="481"/>
      <c r="K67" s="475"/>
      <c r="M67" s="476" t="s">
        <v>801</v>
      </c>
      <c r="O67" s="464"/>
    </row>
    <row r="68" spans="1:15" x14ac:dyDescent="0.2">
      <c r="A68" s="473"/>
      <c r="B68" s="477"/>
      <c r="C68" s="565" t="s">
        <v>802</v>
      </c>
      <c r="D68" s="531"/>
      <c r="E68" s="478">
        <v>33.18</v>
      </c>
      <c r="F68" s="479"/>
      <c r="G68" s="270"/>
      <c r="H68" s="480"/>
      <c r="I68" s="475"/>
      <c r="J68" s="481"/>
      <c r="K68" s="475"/>
      <c r="M68" s="476" t="s">
        <v>802</v>
      </c>
      <c r="O68" s="464"/>
    </row>
    <row r="69" spans="1:15" x14ac:dyDescent="0.2">
      <c r="A69" s="473"/>
      <c r="B69" s="477"/>
      <c r="C69" s="565" t="s">
        <v>803</v>
      </c>
      <c r="D69" s="531"/>
      <c r="E69" s="478">
        <v>20.16</v>
      </c>
      <c r="F69" s="479"/>
      <c r="G69" s="270"/>
      <c r="H69" s="480"/>
      <c r="I69" s="475"/>
      <c r="J69" s="481"/>
      <c r="K69" s="475"/>
      <c r="M69" s="476" t="s">
        <v>803</v>
      </c>
      <c r="O69" s="464"/>
    </row>
    <row r="70" spans="1:15" x14ac:dyDescent="0.2">
      <c r="A70" s="473"/>
      <c r="B70" s="477"/>
      <c r="C70" s="565" t="s">
        <v>804</v>
      </c>
      <c r="D70" s="531"/>
      <c r="E70" s="478">
        <v>9.66</v>
      </c>
      <c r="F70" s="479"/>
      <c r="G70" s="270"/>
      <c r="H70" s="480"/>
      <c r="I70" s="475"/>
      <c r="J70" s="481"/>
      <c r="K70" s="475"/>
      <c r="M70" s="476" t="s">
        <v>804</v>
      </c>
      <c r="O70" s="464"/>
    </row>
    <row r="71" spans="1:15" x14ac:dyDescent="0.2">
      <c r="A71" s="473"/>
      <c r="B71" s="477"/>
      <c r="C71" s="565" t="s">
        <v>805</v>
      </c>
      <c r="D71" s="531"/>
      <c r="E71" s="478">
        <v>0</v>
      </c>
      <c r="F71" s="479"/>
      <c r="G71" s="270"/>
      <c r="H71" s="480"/>
      <c r="I71" s="475"/>
      <c r="J71" s="481"/>
      <c r="K71" s="475"/>
      <c r="M71" s="476" t="s">
        <v>805</v>
      </c>
      <c r="O71" s="464"/>
    </row>
    <row r="72" spans="1:15" x14ac:dyDescent="0.2">
      <c r="A72" s="473"/>
      <c r="B72" s="477"/>
      <c r="C72" s="565" t="s">
        <v>806</v>
      </c>
      <c r="D72" s="531"/>
      <c r="E72" s="478">
        <v>19.32</v>
      </c>
      <c r="F72" s="479"/>
      <c r="G72" s="270"/>
      <c r="H72" s="480"/>
      <c r="I72" s="475"/>
      <c r="J72" s="481"/>
      <c r="K72" s="475"/>
      <c r="M72" s="476" t="s">
        <v>806</v>
      </c>
      <c r="O72" s="464"/>
    </row>
    <row r="73" spans="1:15" x14ac:dyDescent="0.2">
      <c r="A73" s="473"/>
      <c r="B73" s="477"/>
      <c r="C73" s="565" t="s">
        <v>807</v>
      </c>
      <c r="D73" s="531"/>
      <c r="E73" s="478">
        <v>8.32</v>
      </c>
      <c r="F73" s="479"/>
      <c r="G73" s="270"/>
      <c r="H73" s="480"/>
      <c r="I73" s="475"/>
      <c r="J73" s="481"/>
      <c r="K73" s="475"/>
      <c r="M73" s="476" t="s">
        <v>807</v>
      </c>
      <c r="O73" s="464"/>
    </row>
    <row r="74" spans="1:15" x14ac:dyDescent="0.2">
      <c r="A74" s="473"/>
      <c r="B74" s="477"/>
      <c r="C74" s="565" t="s">
        <v>808</v>
      </c>
      <c r="D74" s="531"/>
      <c r="E74" s="478">
        <v>0</v>
      </c>
      <c r="F74" s="479"/>
      <c r="G74" s="270"/>
      <c r="H74" s="480"/>
      <c r="I74" s="475"/>
      <c r="J74" s="481"/>
      <c r="K74" s="475"/>
      <c r="M74" s="476" t="s">
        <v>808</v>
      </c>
      <c r="O74" s="464"/>
    </row>
    <row r="75" spans="1:15" x14ac:dyDescent="0.2">
      <c r="A75" s="473"/>
      <c r="B75" s="477"/>
      <c r="C75" s="565" t="s">
        <v>809</v>
      </c>
      <c r="D75" s="531"/>
      <c r="E75" s="478">
        <v>21.6</v>
      </c>
      <c r="F75" s="479"/>
      <c r="G75" s="270"/>
      <c r="H75" s="480"/>
      <c r="I75" s="475"/>
      <c r="J75" s="481"/>
      <c r="K75" s="475"/>
      <c r="M75" s="476" t="s">
        <v>809</v>
      </c>
      <c r="O75" s="464"/>
    </row>
    <row r="76" spans="1:15" x14ac:dyDescent="0.2">
      <c r="A76" s="473"/>
      <c r="B76" s="477"/>
      <c r="C76" s="565" t="s">
        <v>810</v>
      </c>
      <c r="D76" s="531"/>
      <c r="E76" s="478">
        <v>36.96</v>
      </c>
      <c r="F76" s="479"/>
      <c r="G76" s="270"/>
      <c r="H76" s="480"/>
      <c r="I76" s="475"/>
      <c r="J76" s="481"/>
      <c r="K76" s="475"/>
      <c r="M76" s="476" t="s">
        <v>810</v>
      </c>
      <c r="O76" s="464"/>
    </row>
    <row r="77" spans="1:15" x14ac:dyDescent="0.2">
      <c r="A77" s="473"/>
      <c r="B77" s="477"/>
      <c r="C77" s="565" t="s">
        <v>811</v>
      </c>
      <c r="D77" s="531"/>
      <c r="E77" s="478">
        <v>3.6</v>
      </c>
      <c r="F77" s="479"/>
      <c r="G77" s="270"/>
      <c r="H77" s="480"/>
      <c r="I77" s="475"/>
      <c r="J77" s="481"/>
      <c r="K77" s="475"/>
      <c r="M77" s="476" t="s">
        <v>811</v>
      </c>
      <c r="O77" s="464"/>
    </row>
    <row r="78" spans="1:15" x14ac:dyDescent="0.2">
      <c r="A78" s="473"/>
      <c r="B78" s="477"/>
      <c r="C78" s="565" t="s">
        <v>812</v>
      </c>
      <c r="D78" s="531"/>
      <c r="E78" s="478">
        <v>34.56</v>
      </c>
      <c r="F78" s="479"/>
      <c r="G78" s="270"/>
      <c r="H78" s="480"/>
      <c r="I78" s="475"/>
      <c r="J78" s="481"/>
      <c r="K78" s="475"/>
      <c r="M78" s="476" t="s">
        <v>812</v>
      </c>
      <c r="O78" s="464"/>
    </row>
    <row r="79" spans="1:15" x14ac:dyDescent="0.2">
      <c r="A79" s="473"/>
      <c r="B79" s="477"/>
      <c r="C79" s="565" t="s">
        <v>813</v>
      </c>
      <c r="D79" s="531"/>
      <c r="E79" s="478">
        <v>0</v>
      </c>
      <c r="F79" s="479"/>
      <c r="G79" s="270"/>
      <c r="H79" s="480"/>
      <c r="I79" s="475"/>
      <c r="J79" s="481"/>
      <c r="K79" s="475"/>
      <c r="M79" s="476" t="s">
        <v>813</v>
      </c>
      <c r="O79" s="464"/>
    </row>
    <row r="80" spans="1:15" x14ac:dyDescent="0.2">
      <c r="A80" s="473"/>
      <c r="B80" s="477"/>
      <c r="C80" s="565" t="s">
        <v>814</v>
      </c>
      <c r="D80" s="531"/>
      <c r="E80" s="478">
        <v>22.08</v>
      </c>
      <c r="F80" s="479"/>
      <c r="G80" s="270"/>
      <c r="H80" s="480"/>
      <c r="I80" s="475"/>
      <c r="J80" s="481"/>
      <c r="K80" s="475"/>
      <c r="M80" s="476" t="s">
        <v>814</v>
      </c>
      <c r="O80" s="464"/>
    </row>
    <row r="81" spans="1:80" x14ac:dyDescent="0.2">
      <c r="A81" s="473"/>
      <c r="B81" s="477"/>
      <c r="C81" s="565" t="s">
        <v>815</v>
      </c>
      <c r="D81" s="531"/>
      <c r="E81" s="478">
        <v>22.08</v>
      </c>
      <c r="F81" s="479"/>
      <c r="G81" s="270"/>
      <c r="H81" s="480"/>
      <c r="I81" s="475"/>
      <c r="J81" s="481"/>
      <c r="K81" s="475"/>
      <c r="M81" s="476" t="s">
        <v>815</v>
      </c>
      <c r="O81" s="464"/>
    </row>
    <row r="82" spans="1:80" x14ac:dyDescent="0.2">
      <c r="A82" s="473"/>
      <c r="B82" s="477"/>
      <c r="C82" s="565" t="s">
        <v>816</v>
      </c>
      <c r="D82" s="531"/>
      <c r="E82" s="478">
        <v>22.08</v>
      </c>
      <c r="F82" s="479"/>
      <c r="G82" s="270"/>
      <c r="H82" s="480"/>
      <c r="I82" s="475"/>
      <c r="J82" s="481"/>
      <c r="K82" s="475"/>
      <c r="M82" s="476" t="s">
        <v>816</v>
      </c>
      <c r="O82" s="464"/>
    </row>
    <row r="83" spans="1:80" x14ac:dyDescent="0.2">
      <c r="A83" s="473"/>
      <c r="B83" s="477"/>
      <c r="C83" s="565" t="s">
        <v>817</v>
      </c>
      <c r="D83" s="531"/>
      <c r="E83" s="478">
        <v>5.76</v>
      </c>
      <c r="F83" s="479"/>
      <c r="G83" s="270"/>
      <c r="H83" s="480"/>
      <c r="I83" s="475"/>
      <c r="J83" s="481"/>
      <c r="K83" s="475"/>
      <c r="M83" s="476" t="s">
        <v>817</v>
      </c>
      <c r="O83" s="464"/>
    </row>
    <row r="84" spans="1:80" x14ac:dyDescent="0.2">
      <c r="A84" s="473"/>
      <c r="B84" s="477"/>
      <c r="C84" s="565" t="s">
        <v>818</v>
      </c>
      <c r="D84" s="531"/>
      <c r="E84" s="478">
        <v>4.9400000000000004</v>
      </c>
      <c r="F84" s="479"/>
      <c r="G84" s="270"/>
      <c r="H84" s="480"/>
      <c r="I84" s="475"/>
      <c r="J84" s="481"/>
      <c r="K84" s="475"/>
      <c r="M84" s="476" t="s">
        <v>818</v>
      </c>
      <c r="O84" s="464"/>
    </row>
    <row r="85" spans="1:80" ht="22.5" x14ac:dyDescent="0.2">
      <c r="A85" s="465">
        <v>10</v>
      </c>
      <c r="B85" s="466" t="s">
        <v>821</v>
      </c>
      <c r="C85" s="467" t="s">
        <v>822</v>
      </c>
      <c r="D85" s="468" t="s">
        <v>183</v>
      </c>
      <c r="E85" s="469">
        <v>2</v>
      </c>
      <c r="F85" s="469"/>
      <c r="G85" s="470">
        <f>E85*F85</f>
        <v>0</v>
      </c>
      <c r="H85" s="471">
        <v>3.7810000000000003E-2</v>
      </c>
      <c r="I85" s="472">
        <f>E85*H85</f>
        <v>7.5620000000000007E-2</v>
      </c>
      <c r="J85" s="471">
        <v>0</v>
      </c>
      <c r="K85" s="472">
        <f>E85*J85</f>
        <v>0</v>
      </c>
      <c r="O85" s="464">
        <v>2</v>
      </c>
      <c r="AA85" s="437">
        <v>1</v>
      </c>
      <c r="AB85" s="437">
        <v>1</v>
      </c>
      <c r="AC85" s="437">
        <v>1</v>
      </c>
      <c r="AZ85" s="437">
        <v>1</v>
      </c>
      <c r="BA85" s="437">
        <f>IF(AZ85=1,G85,0)</f>
        <v>0</v>
      </c>
      <c r="BB85" s="437">
        <f>IF(AZ85=2,G85,0)</f>
        <v>0</v>
      </c>
      <c r="BC85" s="437">
        <f>IF(AZ85=3,G85,0)</f>
        <v>0</v>
      </c>
      <c r="BD85" s="437">
        <f>IF(AZ85=4,G85,0)</f>
        <v>0</v>
      </c>
      <c r="BE85" s="437">
        <f>IF(AZ85=5,G85,0)</f>
        <v>0</v>
      </c>
      <c r="CA85" s="464">
        <v>1</v>
      </c>
      <c r="CB85" s="464">
        <v>1</v>
      </c>
    </row>
    <row r="86" spans="1:80" x14ac:dyDescent="0.2">
      <c r="A86" s="473"/>
      <c r="B86" s="477"/>
      <c r="C86" s="565" t="s">
        <v>823</v>
      </c>
      <c r="D86" s="531"/>
      <c r="E86" s="478">
        <v>2</v>
      </c>
      <c r="F86" s="479"/>
      <c r="G86" s="270"/>
      <c r="H86" s="480"/>
      <c r="I86" s="475"/>
      <c r="J86" s="481"/>
      <c r="K86" s="475"/>
      <c r="M86" s="476" t="s">
        <v>823</v>
      </c>
      <c r="O86" s="464"/>
    </row>
    <row r="87" spans="1:80" x14ac:dyDescent="0.2">
      <c r="A87" s="465">
        <v>11</v>
      </c>
      <c r="B87" s="466" t="s">
        <v>824</v>
      </c>
      <c r="C87" s="467" t="s">
        <v>825</v>
      </c>
      <c r="D87" s="468" t="s">
        <v>766</v>
      </c>
      <c r="E87" s="469">
        <v>809.54</v>
      </c>
      <c r="F87" s="469"/>
      <c r="G87" s="470">
        <f>E87*F87</f>
        <v>0</v>
      </c>
      <c r="H87" s="471">
        <v>5.4299999999999999E-3</v>
      </c>
      <c r="I87" s="472">
        <f>E87*H87</f>
        <v>4.3958021999999994</v>
      </c>
      <c r="J87" s="471">
        <v>0</v>
      </c>
      <c r="K87" s="472">
        <f>E87*J87</f>
        <v>0</v>
      </c>
      <c r="O87" s="464">
        <v>2</v>
      </c>
      <c r="AA87" s="437">
        <v>1</v>
      </c>
      <c r="AB87" s="437">
        <v>1</v>
      </c>
      <c r="AC87" s="437">
        <v>1</v>
      </c>
      <c r="AZ87" s="437">
        <v>1</v>
      </c>
      <c r="BA87" s="437">
        <f>IF(AZ87=1,G87,0)</f>
        <v>0</v>
      </c>
      <c r="BB87" s="437">
        <f>IF(AZ87=2,G87,0)</f>
        <v>0</v>
      </c>
      <c r="BC87" s="437">
        <f>IF(AZ87=3,G87,0)</f>
        <v>0</v>
      </c>
      <c r="BD87" s="437">
        <f>IF(AZ87=4,G87,0)</f>
        <v>0</v>
      </c>
      <c r="BE87" s="437">
        <f>IF(AZ87=5,G87,0)</f>
        <v>0</v>
      </c>
      <c r="CA87" s="464">
        <v>1</v>
      </c>
      <c r="CB87" s="464">
        <v>1</v>
      </c>
    </row>
    <row r="88" spans="1:80" x14ac:dyDescent="0.2">
      <c r="A88" s="473"/>
      <c r="B88" s="477"/>
      <c r="C88" s="565" t="s">
        <v>793</v>
      </c>
      <c r="D88" s="531"/>
      <c r="E88" s="478">
        <v>0</v>
      </c>
      <c r="F88" s="479"/>
      <c r="G88" s="270"/>
      <c r="H88" s="480"/>
      <c r="I88" s="475"/>
      <c r="J88" s="481"/>
      <c r="K88" s="475"/>
      <c r="M88" s="476" t="s">
        <v>793</v>
      </c>
      <c r="O88" s="464"/>
    </row>
    <row r="89" spans="1:80" x14ac:dyDescent="0.2">
      <c r="A89" s="473"/>
      <c r="B89" s="477"/>
      <c r="C89" s="565" t="s">
        <v>826</v>
      </c>
      <c r="D89" s="531"/>
      <c r="E89" s="478">
        <v>48.88</v>
      </c>
      <c r="F89" s="479"/>
      <c r="G89" s="270"/>
      <c r="H89" s="480"/>
      <c r="I89" s="475"/>
      <c r="J89" s="481"/>
      <c r="K89" s="475"/>
      <c r="M89" s="476" t="s">
        <v>826</v>
      </c>
      <c r="O89" s="464"/>
    </row>
    <row r="90" spans="1:80" x14ac:dyDescent="0.2">
      <c r="A90" s="473"/>
      <c r="B90" s="477"/>
      <c r="C90" s="565" t="s">
        <v>827</v>
      </c>
      <c r="D90" s="531"/>
      <c r="E90" s="478">
        <v>30.16</v>
      </c>
      <c r="F90" s="479"/>
      <c r="G90" s="270"/>
      <c r="H90" s="480"/>
      <c r="I90" s="475"/>
      <c r="J90" s="481"/>
      <c r="K90" s="475"/>
      <c r="M90" s="476" t="s">
        <v>827</v>
      </c>
      <c r="O90" s="464"/>
    </row>
    <row r="91" spans="1:80" x14ac:dyDescent="0.2">
      <c r="A91" s="473"/>
      <c r="B91" s="477"/>
      <c r="C91" s="565" t="s">
        <v>828</v>
      </c>
      <c r="D91" s="531"/>
      <c r="E91" s="478">
        <v>4.84</v>
      </c>
      <c r="F91" s="479"/>
      <c r="G91" s="270"/>
      <c r="H91" s="480"/>
      <c r="I91" s="475"/>
      <c r="J91" s="481"/>
      <c r="K91" s="475"/>
      <c r="M91" s="476" t="s">
        <v>828</v>
      </c>
      <c r="O91" s="464"/>
    </row>
    <row r="92" spans="1:80" x14ac:dyDescent="0.2">
      <c r="A92" s="473"/>
      <c r="B92" s="477"/>
      <c r="C92" s="565" t="s">
        <v>829</v>
      </c>
      <c r="D92" s="531"/>
      <c r="E92" s="478">
        <v>5.4</v>
      </c>
      <c r="F92" s="479"/>
      <c r="G92" s="270"/>
      <c r="H92" s="480"/>
      <c r="I92" s="475"/>
      <c r="J92" s="481"/>
      <c r="K92" s="475"/>
      <c r="M92" s="476" t="s">
        <v>829</v>
      </c>
      <c r="O92" s="464"/>
    </row>
    <row r="93" spans="1:80" x14ac:dyDescent="0.2">
      <c r="A93" s="473"/>
      <c r="B93" s="477"/>
      <c r="C93" s="565" t="s">
        <v>830</v>
      </c>
      <c r="D93" s="531"/>
      <c r="E93" s="478">
        <v>5.4</v>
      </c>
      <c r="F93" s="479"/>
      <c r="G93" s="270"/>
      <c r="H93" s="480"/>
      <c r="I93" s="475"/>
      <c r="J93" s="481"/>
      <c r="K93" s="475"/>
      <c r="M93" s="476" t="s">
        <v>830</v>
      </c>
      <c r="O93" s="464"/>
    </row>
    <row r="94" spans="1:80" x14ac:dyDescent="0.2">
      <c r="A94" s="473"/>
      <c r="B94" s="477"/>
      <c r="C94" s="565" t="s">
        <v>831</v>
      </c>
      <c r="D94" s="531"/>
      <c r="E94" s="478">
        <v>4.84</v>
      </c>
      <c r="F94" s="479"/>
      <c r="G94" s="270"/>
      <c r="H94" s="480"/>
      <c r="I94" s="475"/>
      <c r="J94" s="481"/>
      <c r="K94" s="475"/>
      <c r="M94" s="476" t="s">
        <v>831</v>
      </c>
      <c r="O94" s="464"/>
    </row>
    <row r="95" spans="1:80" x14ac:dyDescent="0.2">
      <c r="A95" s="473"/>
      <c r="B95" s="477"/>
      <c r="C95" s="565" t="s">
        <v>832</v>
      </c>
      <c r="D95" s="531"/>
      <c r="E95" s="478">
        <v>59.5</v>
      </c>
      <c r="F95" s="479"/>
      <c r="G95" s="270"/>
      <c r="H95" s="480"/>
      <c r="I95" s="475"/>
      <c r="J95" s="481"/>
      <c r="K95" s="475"/>
      <c r="M95" s="476" t="s">
        <v>832</v>
      </c>
      <c r="O95" s="464"/>
    </row>
    <row r="96" spans="1:80" x14ac:dyDescent="0.2">
      <c r="A96" s="473"/>
      <c r="B96" s="477"/>
      <c r="C96" s="565" t="s">
        <v>833</v>
      </c>
      <c r="D96" s="531"/>
      <c r="E96" s="478">
        <v>26</v>
      </c>
      <c r="F96" s="479"/>
      <c r="G96" s="270"/>
      <c r="H96" s="480"/>
      <c r="I96" s="475"/>
      <c r="J96" s="481"/>
      <c r="K96" s="475"/>
      <c r="M96" s="476" t="s">
        <v>833</v>
      </c>
      <c r="O96" s="464"/>
    </row>
    <row r="97" spans="1:15" x14ac:dyDescent="0.2">
      <c r="A97" s="473"/>
      <c r="B97" s="477"/>
      <c r="C97" s="565" t="s">
        <v>834</v>
      </c>
      <c r="D97" s="531"/>
      <c r="E97" s="478">
        <v>62.92</v>
      </c>
      <c r="F97" s="479"/>
      <c r="G97" s="270"/>
      <c r="H97" s="480"/>
      <c r="I97" s="475"/>
      <c r="J97" s="481"/>
      <c r="K97" s="475"/>
      <c r="M97" s="476" t="s">
        <v>834</v>
      </c>
      <c r="O97" s="464"/>
    </row>
    <row r="98" spans="1:15" x14ac:dyDescent="0.2">
      <c r="A98" s="473"/>
      <c r="B98" s="477"/>
      <c r="C98" s="565" t="s">
        <v>835</v>
      </c>
      <c r="D98" s="531"/>
      <c r="E98" s="478">
        <v>46.8</v>
      </c>
      <c r="F98" s="479"/>
      <c r="G98" s="270"/>
      <c r="H98" s="480"/>
      <c r="I98" s="475"/>
      <c r="J98" s="481"/>
      <c r="K98" s="475"/>
      <c r="M98" s="476" t="s">
        <v>835</v>
      </c>
      <c r="O98" s="464"/>
    </row>
    <row r="99" spans="1:15" x14ac:dyDescent="0.2">
      <c r="A99" s="473"/>
      <c r="B99" s="477"/>
      <c r="C99" s="565" t="s">
        <v>836</v>
      </c>
      <c r="D99" s="531"/>
      <c r="E99" s="478">
        <v>33.799999999999997</v>
      </c>
      <c r="F99" s="479"/>
      <c r="G99" s="270"/>
      <c r="H99" s="480"/>
      <c r="I99" s="475"/>
      <c r="J99" s="481"/>
      <c r="K99" s="475"/>
      <c r="M99" s="476" t="s">
        <v>836</v>
      </c>
      <c r="O99" s="464"/>
    </row>
    <row r="100" spans="1:15" x14ac:dyDescent="0.2">
      <c r="A100" s="473"/>
      <c r="B100" s="477"/>
      <c r="C100" s="565" t="s">
        <v>805</v>
      </c>
      <c r="D100" s="531"/>
      <c r="E100" s="478">
        <v>0</v>
      </c>
      <c r="F100" s="479"/>
      <c r="G100" s="270"/>
      <c r="H100" s="480"/>
      <c r="I100" s="475"/>
      <c r="J100" s="481"/>
      <c r="K100" s="475"/>
      <c r="M100" s="476" t="s">
        <v>805</v>
      </c>
      <c r="O100" s="464"/>
    </row>
    <row r="101" spans="1:15" x14ac:dyDescent="0.2">
      <c r="A101" s="473"/>
      <c r="B101" s="477"/>
      <c r="C101" s="565" t="s">
        <v>837</v>
      </c>
      <c r="D101" s="531"/>
      <c r="E101" s="478">
        <v>45.76</v>
      </c>
      <c r="F101" s="479"/>
      <c r="G101" s="270"/>
      <c r="H101" s="480"/>
      <c r="I101" s="475"/>
      <c r="J101" s="481"/>
      <c r="K101" s="475"/>
      <c r="M101" s="476" t="s">
        <v>837</v>
      </c>
      <c r="O101" s="464"/>
    </row>
    <row r="102" spans="1:15" x14ac:dyDescent="0.2">
      <c r="A102" s="473"/>
      <c r="B102" s="477"/>
      <c r="C102" s="565" t="s">
        <v>838</v>
      </c>
      <c r="D102" s="531"/>
      <c r="E102" s="478">
        <v>30.16</v>
      </c>
      <c r="F102" s="479"/>
      <c r="G102" s="270"/>
      <c r="H102" s="480"/>
      <c r="I102" s="475"/>
      <c r="J102" s="481"/>
      <c r="K102" s="475"/>
      <c r="M102" s="476" t="s">
        <v>838</v>
      </c>
      <c r="O102" s="464"/>
    </row>
    <row r="103" spans="1:15" x14ac:dyDescent="0.2">
      <c r="A103" s="473"/>
      <c r="B103" s="477"/>
      <c r="C103" s="565" t="s">
        <v>808</v>
      </c>
      <c r="D103" s="531"/>
      <c r="E103" s="478">
        <v>0</v>
      </c>
      <c r="F103" s="479"/>
      <c r="G103" s="270"/>
      <c r="H103" s="480"/>
      <c r="I103" s="475"/>
      <c r="J103" s="481"/>
      <c r="K103" s="475"/>
      <c r="M103" s="476" t="s">
        <v>808</v>
      </c>
      <c r="O103" s="464"/>
    </row>
    <row r="104" spans="1:15" x14ac:dyDescent="0.2">
      <c r="A104" s="473"/>
      <c r="B104" s="477"/>
      <c r="C104" s="565" t="s">
        <v>839</v>
      </c>
      <c r="D104" s="531"/>
      <c r="E104" s="478">
        <v>53.04</v>
      </c>
      <c r="F104" s="479"/>
      <c r="G104" s="270"/>
      <c r="H104" s="480"/>
      <c r="I104" s="475"/>
      <c r="J104" s="481"/>
      <c r="K104" s="475"/>
      <c r="M104" s="476" t="s">
        <v>839</v>
      </c>
      <c r="O104" s="464"/>
    </row>
    <row r="105" spans="1:15" x14ac:dyDescent="0.2">
      <c r="A105" s="473"/>
      <c r="B105" s="477"/>
      <c r="C105" s="565" t="s">
        <v>840</v>
      </c>
      <c r="D105" s="531"/>
      <c r="E105" s="478">
        <v>67.599999999999994</v>
      </c>
      <c r="F105" s="479"/>
      <c r="G105" s="270"/>
      <c r="H105" s="480"/>
      <c r="I105" s="475"/>
      <c r="J105" s="481"/>
      <c r="K105" s="475"/>
      <c r="M105" s="476" t="s">
        <v>840</v>
      </c>
      <c r="O105" s="464"/>
    </row>
    <row r="106" spans="1:15" x14ac:dyDescent="0.2">
      <c r="A106" s="473"/>
      <c r="B106" s="477"/>
      <c r="C106" s="565" t="s">
        <v>841</v>
      </c>
      <c r="D106" s="531"/>
      <c r="E106" s="478">
        <v>21.84</v>
      </c>
      <c r="F106" s="479"/>
      <c r="G106" s="270"/>
      <c r="H106" s="480"/>
      <c r="I106" s="475"/>
      <c r="J106" s="481"/>
      <c r="K106" s="475"/>
      <c r="M106" s="476" t="s">
        <v>841</v>
      </c>
      <c r="O106" s="464"/>
    </row>
    <row r="107" spans="1:15" x14ac:dyDescent="0.2">
      <c r="A107" s="473"/>
      <c r="B107" s="477"/>
      <c r="C107" s="565" t="s">
        <v>842</v>
      </c>
      <c r="D107" s="531"/>
      <c r="E107" s="478">
        <v>61.36</v>
      </c>
      <c r="F107" s="479"/>
      <c r="G107" s="270"/>
      <c r="H107" s="480"/>
      <c r="I107" s="475"/>
      <c r="J107" s="481"/>
      <c r="K107" s="475"/>
      <c r="M107" s="476" t="s">
        <v>842</v>
      </c>
      <c r="O107" s="464"/>
    </row>
    <row r="108" spans="1:15" x14ac:dyDescent="0.2">
      <c r="A108" s="473"/>
      <c r="B108" s="477"/>
      <c r="C108" s="565" t="s">
        <v>813</v>
      </c>
      <c r="D108" s="531"/>
      <c r="E108" s="478">
        <v>0</v>
      </c>
      <c r="F108" s="479"/>
      <c r="G108" s="270"/>
      <c r="H108" s="480"/>
      <c r="I108" s="475"/>
      <c r="J108" s="481"/>
      <c r="K108" s="475"/>
      <c r="M108" s="476" t="s">
        <v>813</v>
      </c>
      <c r="O108" s="464"/>
    </row>
    <row r="109" spans="1:15" x14ac:dyDescent="0.2">
      <c r="A109" s="473"/>
      <c r="B109" s="477"/>
      <c r="C109" s="565" t="s">
        <v>843</v>
      </c>
      <c r="D109" s="531"/>
      <c r="E109" s="478">
        <v>48.88</v>
      </c>
      <c r="F109" s="479"/>
      <c r="G109" s="270"/>
      <c r="H109" s="480"/>
      <c r="I109" s="475"/>
      <c r="J109" s="481"/>
      <c r="K109" s="475"/>
      <c r="M109" s="476" t="s">
        <v>843</v>
      </c>
      <c r="O109" s="464"/>
    </row>
    <row r="110" spans="1:15" x14ac:dyDescent="0.2">
      <c r="A110" s="473"/>
      <c r="B110" s="477"/>
      <c r="C110" s="565" t="s">
        <v>844</v>
      </c>
      <c r="D110" s="531"/>
      <c r="E110" s="478">
        <v>48.88</v>
      </c>
      <c r="F110" s="479"/>
      <c r="G110" s="270"/>
      <c r="H110" s="480"/>
      <c r="I110" s="475"/>
      <c r="J110" s="481"/>
      <c r="K110" s="475"/>
      <c r="M110" s="476" t="s">
        <v>844</v>
      </c>
      <c r="O110" s="464"/>
    </row>
    <row r="111" spans="1:15" x14ac:dyDescent="0.2">
      <c r="A111" s="473"/>
      <c r="B111" s="477"/>
      <c r="C111" s="565" t="s">
        <v>845</v>
      </c>
      <c r="D111" s="531"/>
      <c r="E111" s="478">
        <v>48.88</v>
      </c>
      <c r="F111" s="479"/>
      <c r="G111" s="270"/>
      <c r="H111" s="480"/>
      <c r="I111" s="475"/>
      <c r="J111" s="481"/>
      <c r="K111" s="475"/>
      <c r="M111" s="476" t="s">
        <v>845</v>
      </c>
      <c r="O111" s="464"/>
    </row>
    <row r="112" spans="1:15" x14ac:dyDescent="0.2">
      <c r="A112" s="473"/>
      <c r="B112" s="477"/>
      <c r="C112" s="565" t="s">
        <v>846</v>
      </c>
      <c r="D112" s="531"/>
      <c r="E112" s="478">
        <v>31.2</v>
      </c>
      <c r="F112" s="479"/>
      <c r="G112" s="270"/>
      <c r="H112" s="480"/>
      <c r="I112" s="475"/>
      <c r="J112" s="481"/>
      <c r="K112" s="475"/>
      <c r="M112" s="476" t="s">
        <v>846</v>
      </c>
      <c r="O112" s="464"/>
    </row>
    <row r="113" spans="1:80" x14ac:dyDescent="0.2">
      <c r="A113" s="473"/>
      <c r="B113" s="477"/>
      <c r="C113" s="565" t="s">
        <v>847</v>
      </c>
      <c r="D113" s="531"/>
      <c r="E113" s="478">
        <v>23.4</v>
      </c>
      <c r="F113" s="479"/>
      <c r="G113" s="270"/>
      <c r="H113" s="480"/>
      <c r="I113" s="475"/>
      <c r="J113" s="481"/>
      <c r="K113" s="475"/>
      <c r="M113" s="476" t="s">
        <v>847</v>
      </c>
      <c r="O113" s="464"/>
    </row>
    <row r="114" spans="1:80" x14ac:dyDescent="0.2">
      <c r="A114" s="465">
        <v>12</v>
      </c>
      <c r="B114" s="466" t="s">
        <v>848</v>
      </c>
      <c r="C114" s="467" t="s">
        <v>849</v>
      </c>
      <c r="D114" s="468" t="s">
        <v>766</v>
      </c>
      <c r="E114" s="469">
        <v>73.58</v>
      </c>
      <c r="F114" s="469"/>
      <c r="G114" s="470">
        <f>E114*F114</f>
        <v>0</v>
      </c>
      <c r="H114" s="471">
        <v>4.4139999999999999E-2</v>
      </c>
      <c r="I114" s="472">
        <f>E114*H114</f>
        <v>3.2478211999999997</v>
      </c>
      <c r="J114" s="471">
        <v>0</v>
      </c>
      <c r="K114" s="472">
        <f>E114*J114</f>
        <v>0</v>
      </c>
      <c r="O114" s="464">
        <v>2</v>
      </c>
      <c r="AA114" s="437">
        <v>1</v>
      </c>
      <c r="AB114" s="437">
        <v>1</v>
      </c>
      <c r="AC114" s="437">
        <v>1</v>
      </c>
      <c r="AZ114" s="437">
        <v>1</v>
      </c>
      <c r="BA114" s="437">
        <f>IF(AZ114=1,G114,0)</f>
        <v>0</v>
      </c>
      <c r="BB114" s="437">
        <f>IF(AZ114=2,G114,0)</f>
        <v>0</v>
      </c>
      <c r="BC114" s="437">
        <f>IF(AZ114=3,G114,0)</f>
        <v>0</v>
      </c>
      <c r="BD114" s="437">
        <f>IF(AZ114=4,G114,0)</f>
        <v>0</v>
      </c>
      <c r="BE114" s="437">
        <f>IF(AZ114=5,G114,0)</f>
        <v>0</v>
      </c>
      <c r="CA114" s="464">
        <v>1</v>
      </c>
      <c r="CB114" s="464">
        <v>1</v>
      </c>
    </row>
    <row r="115" spans="1:80" x14ac:dyDescent="0.2">
      <c r="A115" s="473"/>
      <c r="B115" s="474"/>
      <c r="C115" s="557" t="s">
        <v>850</v>
      </c>
      <c r="D115" s="558"/>
      <c r="E115" s="558"/>
      <c r="F115" s="558"/>
      <c r="G115" s="559"/>
      <c r="I115" s="475"/>
      <c r="K115" s="475"/>
      <c r="L115" s="476" t="s">
        <v>850</v>
      </c>
      <c r="O115" s="464">
        <v>3</v>
      </c>
    </row>
    <row r="116" spans="1:80" x14ac:dyDescent="0.2">
      <c r="A116" s="473"/>
      <c r="B116" s="477"/>
      <c r="C116" s="565" t="s">
        <v>851</v>
      </c>
      <c r="D116" s="531"/>
      <c r="E116" s="478">
        <v>4.16</v>
      </c>
      <c r="F116" s="479"/>
      <c r="G116" s="270"/>
      <c r="H116" s="480"/>
      <c r="I116" s="475"/>
      <c r="J116" s="481"/>
      <c r="K116" s="475"/>
      <c r="M116" s="476" t="s">
        <v>851</v>
      </c>
      <c r="O116" s="464"/>
    </row>
    <row r="117" spans="1:80" x14ac:dyDescent="0.2">
      <c r="A117" s="473"/>
      <c r="B117" s="477"/>
      <c r="C117" s="565" t="s">
        <v>852</v>
      </c>
      <c r="D117" s="531"/>
      <c r="E117" s="478">
        <v>4.16</v>
      </c>
      <c r="F117" s="479"/>
      <c r="G117" s="270"/>
      <c r="H117" s="480"/>
      <c r="I117" s="475"/>
      <c r="J117" s="481"/>
      <c r="K117" s="475"/>
      <c r="M117" s="476" t="s">
        <v>852</v>
      </c>
      <c r="O117" s="464"/>
    </row>
    <row r="118" spans="1:80" x14ac:dyDescent="0.2">
      <c r="A118" s="473"/>
      <c r="B118" s="477"/>
      <c r="C118" s="565" t="s">
        <v>853</v>
      </c>
      <c r="D118" s="531"/>
      <c r="E118" s="478">
        <v>1.5</v>
      </c>
      <c r="F118" s="479"/>
      <c r="G118" s="270"/>
      <c r="H118" s="480"/>
      <c r="I118" s="475"/>
      <c r="J118" s="481"/>
      <c r="K118" s="475"/>
      <c r="M118" s="476" t="s">
        <v>853</v>
      </c>
      <c r="O118" s="464"/>
    </row>
    <row r="119" spans="1:80" x14ac:dyDescent="0.2">
      <c r="A119" s="473"/>
      <c r="B119" s="477"/>
      <c r="C119" s="565" t="s">
        <v>854</v>
      </c>
      <c r="D119" s="531"/>
      <c r="E119" s="478">
        <v>21.32</v>
      </c>
      <c r="F119" s="479"/>
      <c r="G119" s="270"/>
      <c r="H119" s="480"/>
      <c r="I119" s="475"/>
      <c r="J119" s="481"/>
      <c r="K119" s="475"/>
      <c r="M119" s="476" t="s">
        <v>854</v>
      </c>
      <c r="O119" s="464"/>
    </row>
    <row r="120" spans="1:80" x14ac:dyDescent="0.2">
      <c r="A120" s="473"/>
      <c r="B120" s="477"/>
      <c r="C120" s="565" t="s">
        <v>855</v>
      </c>
      <c r="D120" s="531"/>
      <c r="E120" s="478">
        <v>21.32</v>
      </c>
      <c r="F120" s="479"/>
      <c r="G120" s="270"/>
      <c r="H120" s="480"/>
      <c r="I120" s="475"/>
      <c r="J120" s="481"/>
      <c r="K120" s="475"/>
      <c r="M120" s="476" t="s">
        <v>855</v>
      </c>
      <c r="O120" s="464"/>
    </row>
    <row r="121" spans="1:80" x14ac:dyDescent="0.2">
      <c r="A121" s="473"/>
      <c r="B121" s="477"/>
      <c r="C121" s="565" t="s">
        <v>856</v>
      </c>
      <c r="D121" s="531"/>
      <c r="E121" s="478">
        <v>7.2</v>
      </c>
      <c r="F121" s="479"/>
      <c r="G121" s="270"/>
      <c r="H121" s="480"/>
      <c r="I121" s="475"/>
      <c r="J121" s="481"/>
      <c r="K121" s="475"/>
      <c r="M121" s="476" t="s">
        <v>856</v>
      </c>
      <c r="O121" s="464"/>
    </row>
    <row r="122" spans="1:80" x14ac:dyDescent="0.2">
      <c r="A122" s="473"/>
      <c r="B122" s="477"/>
      <c r="C122" s="565" t="s">
        <v>857</v>
      </c>
      <c r="D122" s="531"/>
      <c r="E122" s="478">
        <v>7.2</v>
      </c>
      <c r="F122" s="479"/>
      <c r="G122" s="270"/>
      <c r="H122" s="480"/>
      <c r="I122" s="475"/>
      <c r="J122" s="481"/>
      <c r="K122" s="475"/>
      <c r="M122" s="476" t="s">
        <v>857</v>
      </c>
      <c r="O122" s="464"/>
    </row>
    <row r="123" spans="1:80" x14ac:dyDescent="0.2">
      <c r="A123" s="473"/>
      <c r="B123" s="477"/>
      <c r="C123" s="565" t="s">
        <v>858</v>
      </c>
      <c r="D123" s="531"/>
      <c r="E123" s="478">
        <v>3.36</v>
      </c>
      <c r="F123" s="479"/>
      <c r="G123" s="270"/>
      <c r="H123" s="480"/>
      <c r="I123" s="475"/>
      <c r="J123" s="481"/>
      <c r="K123" s="475"/>
      <c r="M123" s="476" t="s">
        <v>858</v>
      </c>
      <c r="O123" s="464"/>
    </row>
    <row r="124" spans="1:80" x14ac:dyDescent="0.2">
      <c r="A124" s="473"/>
      <c r="B124" s="477"/>
      <c r="C124" s="565" t="s">
        <v>859</v>
      </c>
      <c r="D124" s="531"/>
      <c r="E124" s="478">
        <v>3.36</v>
      </c>
      <c r="F124" s="479"/>
      <c r="G124" s="270"/>
      <c r="H124" s="480"/>
      <c r="I124" s="475"/>
      <c r="J124" s="481"/>
      <c r="K124" s="475"/>
      <c r="M124" s="476" t="s">
        <v>859</v>
      </c>
      <c r="O124" s="464"/>
    </row>
    <row r="125" spans="1:80" x14ac:dyDescent="0.2">
      <c r="A125" s="473"/>
      <c r="B125" s="477"/>
      <c r="C125" s="565" t="s">
        <v>860</v>
      </c>
      <c r="D125" s="531"/>
      <c r="E125" s="478">
        <v>0</v>
      </c>
      <c r="F125" s="479"/>
      <c r="G125" s="270"/>
      <c r="H125" s="480"/>
      <c r="I125" s="475"/>
      <c r="J125" s="481"/>
      <c r="K125" s="475"/>
      <c r="M125" s="476" t="s">
        <v>860</v>
      </c>
      <c r="O125" s="464"/>
    </row>
    <row r="126" spans="1:80" ht="22.5" x14ac:dyDescent="0.2">
      <c r="A126" s="465">
        <v>13</v>
      </c>
      <c r="B126" s="466" t="s">
        <v>861</v>
      </c>
      <c r="C126" s="467" t="s">
        <v>862</v>
      </c>
      <c r="D126" s="468" t="s">
        <v>766</v>
      </c>
      <c r="E126" s="469">
        <v>809.54</v>
      </c>
      <c r="F126" s="469"/>
      <c r="G126" s="470">
        <f>E126*F126</f>
        <v>0</v>
      </c>
      <c r="H126" s="471">
        <v>3.0000000000000001E-3</v>
      </c>
      <c r="I126" s="472">
        <f>E126*H126</f>
        <v>2.42862</v>
      </c>
      <c r="J126" s="471">
        <v>0</v>
      </c>
      <c r="K126" s="472">
        <f>E126*J126</f>
        <v>0</v>
      </c>
      <c r="O126" s="464">
        <v>2</v>
      </c>
      <c r="AA126" s="437">
        <v>1</v>
      </c>
      <c r="AB126" s="437">
        <v>1</v>
      </c>
      <c r="AC126" s="437">
        <v>1</v>
      </c>
      <c r="AZ126" s="437">
        <v>1</v>
      </c>
      <c r="BA126" s="437">
        <f>IF(AZ126=1,G126,0)</f>
        <v>0</v>
      </c>
      <c r="BB126" s="437">
        <f>IF(AZ126=2,G126,0)</f>
        <v>0</v>
      </c>
      <c r="BC126" s="437">
        <f>IF(AZ126=3,G126,0)</f>
        <v>0</v>
      </c>
      <c r="BD126" s="437">
        <f>IF(AZ126=4,G126,0)</f>
        <v>0</v>
      </c>
      <c r="BE126" s="437">
        <f>IF(AZ126=5,G126,0)</f>
        <v>0</v>
      </c>
      <c r="CA126" s="464">
        <v>1</v>
      </c>
      <c r="CB126" s="464">
        <v>1</v>
      </c>
    </row>
    <row r="127" spans="1:80" x14ac:dyDescent="0.2">
      <c r="A127" s="473"/>
      <c r="B127" s="474"/>
      <c r="C127" s="557" t="s">
        <v>863</v>
      </c>
      <c r="D127" s="558"/>
      <c r="E127" s="558"/>
      <c r="F127" s="558"/>
      <c r="G127" s="559"/>
      <c r="I127" s="475"/>
      <c r="K127" s="475"/>
      <c r="L127" s="476" t="s">
        <v>863</v>
      </c>
      <c r="O127" s="464">
        <v>3</v>
      </c>
    </row>
    <row r="128" spans="1:80" x14ac:dyDescent="0.2">
      <c r="A128" s="473"/>
      <c r="B128" s="477"/>
      <c r="C128" s="565" t="s">
        <v>793</v>
      </c>
      <c r="D128" s="531"/>
      <c r="E128" s="478">
        <v>0</v>
      </c>
      <c r="F128" s="479"/>
      <c r="G128" s="270"/>
      <c r="H128" s="480"/>
      <c r="I128" s="475"/>
      <c r="J128" s="481"/>
      <c r="K128" s="475"/>
      <c r="M128" s="476" t="s">
        <v>793</v>
      </c>
      <c r="O128" s="464"/>
    </row>
    <row r="129" spans="1:15" x14ac:dyDescent="0.2">
      <c r="A129" s="473"/>
      <c r="B129" s="477"/>
      <c r="C129" s="565" t="s">
        <v>826</v>
      </c>
      <c r="D129" s="531"/>
      <c r="E129" s="478">
        <v>48.88</v>
      </c>
      <c r="F129" s="479"/>
      <c r="G129" s="270"/>
      <c r="H129" s="480"/>
      <c r="I129" s="475"/>
      <c r="J129" s="481"/>
      <c r="K129" s="475"/>
      <c r="M129" s="476" t="s">
        <v>826</v>
      </c>
      <c r="O129" s="464"/>
    </row>
    <row r="130" spans="1:15" x14ac:dyDescent="0.2">
      <c r="A130" s="473"/>
      <c r="B130" s="477"/>
      <c r="C130" s="565" t="s">
        <v>827</v>
      </c>
      <c r="D130" s="531"/>
      <c r="E130" s="478">
        <v>30.16</v>
      </c>
      <c r="F130" s="479"/>
      <c r="G130" s="270"/>
      <c r="H130" s="480"/>
      <c r="I130" s="475"/>
      <c r="J130" s="481"/>
      <c r="K130" s="475"/>
      <c r="M130" s="476" t="s">
        <v>827</v>
      </c>
      <c r="O130" s="464"/>
    </row>
    <row r="131" spans="1:15" x14ac:dyDescent="0.2">
      <c r="A131" s="473"/>
      <c r="B131" s="477"/>
      <c r="C131" s="565" t="s">
        <v>828</v>
      </c>
      <c r="D131" s="531"/>
      <c r="E131" s="478">
        <v>4.84</v>
      </c>
      <c r="F131" s="479"/>
      <c r="G131" s="270"/>
      <c r="H131" s="480"/>
      <c r="I131" s="475"/>
      <c r="J131" s="481"/>
      <c r="K131" s="475"/>
      <c r="M131" s="476" t="s">
        <v>828</v>
      </c>
      <c r="O131" s="464"/>
    </row>
    <row r="132" spans="1:15" x14ac:dyDescent="0.2">
      <c r="A132" s="473"/>
      <c r="B132" s="477"/>
      <c r="C132" s="565" t="s">
        <v>829</v>
      </c>
      <c r="D132" s="531"/>
      <c r="E132" s="478">
        <v>5.4</v>
      </c>
      <c r="F132" s="479"/>
      <c r="G132" s="270"/>
      <c r="H132" s="480"/>
      <c r="I132" s="475"/>
      <c r="J132" s="481"/>
      <c r="K132" s="475"/>
      <c r="M132" s="476" t="s">
        <v>829</v>
      </c>
      <c r="O132" s="464"/>
    </row>
    <row r="133" spans="1:15" x14ac:dyDescent="0.2">
      <c r="A133" s="473"/>
      <c r="B133" s="477"/>
      <c r="C133" s="565" t="s">
        <v>830</v>
      </c>
      <c r="D133" s="531"/>
      <c r="E133" s="478">
        <v>5.4</v>
      </c>
      <c r="F133" s="479"/>
      <c r="G133" s="270"/>
      <c r="H133" s="480"/>
      <c r="I133" s="475"/>
      <c r="J133" s="481"/>
      <c r="K133" s="475"/>
      <c r="M133" s="476" t="s">
        <v>830</v>
      </c>
      <c r="O133" s="464"/>
    </row>
    <row r="134" spans="1:15" x14ac:dyDescent="0.2">
      <c r="A134" s="473"/>
      <c r="B134" s="477"/>
      <c r="C134" s="565" t="s">
        <v>831</v>
      </c>
      <c r="D134" s="531"/>
      <c r="E134" s="478">
        <v>4.84</v>
      </c>
      <c r="F134" s="479"/>
      <c r="G134" s="270"/>
      <c r="H134" s="480"/>
      <c r="I134" s="475"/>
      <c r="J134" s="481"/>
      <c r="K134" s="475"/>
      <c r="M134" s="476" t="s">
        <v>831</v>
      </c>
      <c r="O134" s="464"/>
    </row>
    <row r="135" spans="1:15" x14ac:dyDescent="0.2">
      <c r="A135" s="473"/>
      <c r="B135" s="477"/>
      <c r="C135" s="565" t="s">
        <v>832</v>
      </c>
      <c r="D135" s="531"/>
      <c r="E135" s="478">
        <v>59.5</v>
      </c>
      <c r="F135" s="479"/>
      <c r="G135" s="270"/>
      <c r="H135" s="480"/>
      <c r="I135" s="475"/>
      <c r="J135" s="481"/>
      <c r="K135" s="475"/>
      <c r="M135" s="476" t="s">
        <v>832</v>
      </c>
      <c r="O135" s="464"/>
    </row>
    <row r="136" spans="1:15" x14ac:dyDescent="0.2">
      <c r="A136" s="473"/>
      <c r="B136" s="477"/>
      <c r="C136" s="565" t="s">
        <v>833</v>
      </c>
      <c r="D136" s="531"/>
      <c r="E136" s="478">
        <v>26</v>
      </c>
      <c r="F136" s="479"/>
      <c r="G136" s="270"/>
      <c r="H136" s="480"/>
      <c r="I136" s="475"/>
      <c r="J136" s="481"/>
      <c r="K136" s="475"/>
      <c r="M136" s="476" t="s">
        <v>833</v>
      </c>
      <c r="O136" s="464"/>
    </row>
    <row r="137" spans="1:15" x14ac:dyDescent="0.2">
      <c r="A137" s="473"/>
      <c r="B137" s="477"/>
      <c r="C137" s="565" t="s">
        <v>834</v>
      </c>
      <c r="D137" s="531"/>
      <c r="E137" s="478">
        <v>62.92</v>
      </c>
      <c r="F137" s="479"/>
      <c r="G137" s="270"/>
      <c r="H137" s="480"/>
      <c r="I137" s="475"/>
      <c r="J137" s="481"/>
      <c r="K137" s="475"/>
      <c r="M137" s="476" t="s">
        <v>834</v>
      </c>
      <c r="O137" s="464"/>
    </row>
    <row r="138" spans="1:15" x14ac:dyDescent="0.2">
      <c r="A138" s="473"/>
      <c r="B138" s="477"/>
      <c r="C138" s="565" t="s">
        <v>835</v>
      </c>
      <c r="D138" s="531"/>
      <c r="E138" s="478">
        <v>46.8</v>
      </c>
      <c r="F138" s="479"/>
      <c r="G138" s="270"/>
      <c r="H138" s="480"/>
      <c r="I138" s="475"/>
      <c r="J138" s="481"/>
      <c r="K138" s="475"/>
      <c r="M138" s="476" t="s">
        <v>835</v>
      </c>
      <c r="O138" s="464"/>
    </row>
    <row r="139" spans="1:15" x14ac:dyDescent="0.2">
      <c r="A139" s="473"/>
      <c r="B139" s="477"/>
      <c r="C139" s="565" t="s">
        <v>836</v>
      </c>
      <c r="D139" s="531"/>
      <c r="E139" s="478">
        <v>33.799999999999997</v>
      </c>
      <c r="F139" s="479"/>
      <c r="G139" s="270"/>
      <c r="H139" s="480"/>
      <c r="I139" s="475"/>
      <c r="J139" s="481"/>
      <c r="K139" s="475"/>
      <c r="M139" s="476" t="s">
        <v>836</v>
      </c>
      <c r="O139" s="464"/>
    </row>
    <row r="140" spans="1:15" x14ac:dyDescent="0.2">
      <c r="A140" s="473"/>
      <c r="B140" s="477"/>
      <c r="C140" s="565" t="s">
        <v>805</v>
      </c>
      <c r="D140" s="531"/>
      <c r="E140" s="478">
        <v>0</v>
      </c>
      <c r="F140" s="479"/>
      <c r="G140" s="270"/>
      <c r="H140" s="480"/>
      <c r="I140" s="475"/>
      <c r="J140" s="481"/>
      <c r="K140" s="475"/>
      <c r="M140" s="476" t="s">
        <v>805</v>
      </c>
      <c r="O140" s="464"/>
    </row>
    <row r="141" spans="1:15" x14ac:dyDescent="0.2">
      <c r="A141" s="473"/>
      <c r="B141" s="477"/>
      <c r="C141" s="565" t="s">
        <v>837</v>
      </c>
      <c r="D141" s="531"/>
      <c r="E141" s="478">
        <v>45.76</v>
      </c>
      <c r="F141" s="479"/>
      <c r="G141" s="270"/>
      <c r="H141" s="480"/>
      <c r="I141" s="475"/>
      <c r="J141" s="481"/>
      <c r="K141" s="475"/>
      <c r="M141" s="476" t="s">
        <v>837</v>
      </c>
      <c r="O141" s="464"/>
    </row>
    <row r="142" spans="1:15" x14ac:dyDescent="0.2">
      <c r="A142" s="473"/>
      <c r="B142" s="477"/>
      <c r="C142" s="565" t="s">
        <v>838</v>
      </c>
      <c r="D142" s="531"/>
      <c r="E142" s="478">
        <v>30.16</v>
      </c>
      <c r="F142" s="479"/>
      <c r="G142" s="270"/>
      <c r="H142" s="480"/>
      <c r="I142" s="475"/>
      <c r="J142" s="481"/>
      <c r="K142" s="475"/>
      <c r="M142" s="476" t="s">
        <v>838</v>
      </c>
      <c r="O142" s="464"/>
    </row>
    <row r="143" spans="1:15" x14ac:dyDescent="0.2">
      <c r="A143" s="473"/>
      <c r="B143" s="477"/>
      <c r="C143" s="565" t="s">
        <v>808</v>
      </c>
      <c r="D143" s="531"/>
      <c r="E143" s="478">
        <v>0</v>
      </c>
      <c r="F143" s="479"/>
      <c r="G143" s="270"/>
      <c r="H143" s="480"/>
      <c r="I143" s="475"/>
      <c r="J143" s="481"/>
      <c r="K143" s="475"/>
      <c r="M143" s="476" t="s">
        <v>808</v>
      </c>
      <c r="O143" s="464"/>
    </row>
    <row r="144" spans="1:15" x14ac:dyDescent="0.2">
      <c r="A144" s="473"/>
      <c r="B144" s="477"/>
      <c r="C144" s="565" t="s">
        <v>839</v>
      </c>
      <c r="D144" s="531"/>
      <c r="E144" s="478">
        <v>53.04</v>
      </c>
      <c r="F144" s="479"/>
      <c r="G144" s="270"/>
      <c r="H144" s="480"/>
      <c r="I144" s="475"/>
      <c r="J144" s="481"/>
      <c r="K144" s="475"/>
      <c r="M144" s="476" t="s">
        <v>839</v>
      </c>
      <c r="O144" s="464"/>
    </row>
    <row r="145" spans="1:80" x14ac:dyDescent="0.2">
      <c r="A145" s="473"/>
      <c r="B145" s="477"/>
      <c r="C145" s="565" t="s">
        <v>840</v>
      </c>
      <c r="D145" s="531"/>
      <c r="E145" s="478">
        <v>67.599999999999994</v>
      </c>
      <c r="F145" s="479"/>
      <c r="G145" s="270"/>
      <c r="H145" s="480"/>
      <c r="I145" s="475"/>
      <c r="J145" s="481"/>
      <c r="K145" s="475"/>
      <c r="M145" s="476" t="s">
        <v>840</v>
      </c>
      <c r="O145" s="464"/>
    </row>
    <row r="146" spans="1:80" x14ac:dyDescent="0.2">
      <c r="A146" s="473"/>
      <c r="B146" s="477"/>
      <c r="C146" s="565" t="s">
        <v>841</v>
      </c>
      <c r="D146" s="531"/>
      <c r="E146" s="478">
        <v>21.84</v>
      </c>
      <c r="F146" s="479"/>
      <c r="G146" s="270"/>
      <c r="H146" s="480"/>
      <c r="I146" s="475"/>
      <c r="J146" s="481"/>
      <c r="K146" s="475"/>
      <c r="M146" s="476" t="s">
        <v>841</v>
      </c>
      <c r="O146" s="464"/>
    </row>
    <row r="147" spans="1:80" x14ac:dyDescent="0.2">
      <c r="A147" s="473"/>
      <c r="B147" s="477"/>
      <c r="C147" s="565" t="s">
        <v>842</v>
      </c>
      <c r="D147" s="531"/>
      <c r="E147" s="478">
        <v>61.36</v>
      </c>
      <c r="F147" s="479"/>
      <c r="G147" s="270"/>
      <c r="H147" s="480"/>
      <c r="I147" s="475"/>
      <c r="J147" s="481"/>
      <c r="K147" s="475"/>
      <c r="M147" s="476" t="s">
        <v>842</v>
      </c>
      <c r="O147" s="464"/>
    </row>
    <row r="148" spans="1:80" x14ac:dyDescent="0.2">
      <c r="A148" s="473"/>
      <c r="B148" s="477"/>
      <c r="C148" s="565" t="s">
        <v>813</v>
      </c>
      <c r="D148" s="531"/>
      <c r="E148" s="478">
        <v>0</v>
      </c>
      <c r="F148" s="479"/>
      <c r="G148" s="270"/>
      <c r="H148" s="480"/>
      <c r="I148" s="475"/>
      <c r="J148" s="481"/>
      <c r="K148" s="475"/>
      <c r="M148" s="476" t="s">
        <v>813</v>
      </c>
      <c r="O148" s="464"/>
    </row>
    <row r="149" spans="1:80" x14ac:dyDescent="0.2">
      <c r="A149" s="473"/>
      <c r="B149" s="477"/>
      <c r="C149" s="565" t="s">
        <v>843</v>
      </c>
      <c r="D149" s="531"/>
      <c r="E149" s="478">
        <v>48.88</v>
      </c>
      <c r="F149" s="479"/>
      <c r="G149" s="270"/>
      <c r="H149" s="480"/>
      <c r="I149" s="475"/>
      <c r="J149" s="481"/>
      <c r="K149" s="475"/>
      <c r="M149" s="476" t="s">
        <v>843</v>
      </c>
      <c r="O149" s="464"/>
    </row>
    <row r="150" spans="1:80" x14ac:dyDescent="0.2">
      <c r="A150" s="473"/>
      <c r="B150" s="477"/>
      <c r="C150" s="565" t="s">
        <v>844</v>
      </c>
      <c r="D150" s="531"/>
      <c r="E150" s="478">
        <v>48.88</v>
      </c>
      <c r="F150" s="479"/>
      <c r="G150" s="270"/>
      <c r="H150" s="480"/>
      <c r="I150" s="475"/>
      <c r="J150" s="481"/>
      <c r="K150" s="475"/>
      <c r="M150" s="476" t="s">
        <v>844</v>
      </c>
      <c r="O150" s="464"/>
    </row>
    <row r="151" spans="1:80" x14ac:dyDescent="0.2">
      <c r="A151" s="473"/>
      <c r="B151" s="477"/>
      <c r="C151" s="565" t="s">
        <v>845</v>
      </c>
      <c r="D151" s="531"/>
      <c r="E151" s="478">
        <v>48.88</v>
      </c>
      <c r="F151" s="479"/>
      <c r="G151" s="270"/>
      <c r="H151" s="480"/>
      <c r="I151" s="475"/>
      <c r="J151" s="481"/>
      <c r="K151" s="475"/>
      <c r="M151" s="476" t="s">
        <v>845</v>
      </c>
      <c r="O151" s="464"/>
    </row>
    <row r="152" spans="1:80" x14ac:dyDescent="0.2">
      <c r="A152" s="473"/>
      <c r="B152" s="477"/>
      <c r="C152" s="565" t="s">
        <v>846</v>
      </c>
      <c r="D152" s="531"/>
      <c r="E152" s="478">
        <v>31.2</v>
      </c>
      <c r="F152" s="479"/>
      <c r="G152" s="270"/>
      <c r="H152" s="480"/>
      <c r="I152" s="475"/>
      <c r="J152" s="481"/>
      <c r="K152" s="475"/>
      <c r="M152" s="476" t="s">
        <v>846</v>
      </c>
      <c r="O152" s="464"/>
    </row>
    <row r="153" spans="1:80" x14ac:dyDescent="0.2">
      <c r="A153" s="473"/>
      <c r="B153" s="477"/>
      <c r="C153" s="565" t="s">
        <v>847</v>
      </c>
      <c r="D153" s="531"/>
      <c r="E153" s="478">
        <v>23.4</v>
      </c>
      <c r="F153" s="479"/>
      <c r="G153" s="270"/>
      <c r="H153" s="480"/>
      <c r="I153" s="475"/>
      <c r="J153" s="481"/>
      <c r="K153" s="475"/>
      <c r="M153" s="476" t="s">
        <v>847</v>
      </c>
      <c r="O153" s="464"/>
    </row>
    <row r="154" spans="1:80" x14ac:dyDescent="0.2">
      <c r="A154" s="482"/>
      <c r="B154" s="483" t="s">
        <v>104</v>
      </c>
      <c r="C154" s="484" t="s">
        <v>783</v>
      </c>
      <c r="D154" s="485"/>
      <c r="E154" s="486"/>
      <c r="F154" s="487"/>
      <c r="G154" s="488">
        <f>SUM(G24:G153)</f>
        <v>0</v>
      </c>
      <c r="H154" s="489"/>
      <c r="I154" s="490">
        <f>SUM(I24:I153)</f>
        <v>18.468988100000001</v>
      </c>
      <c r="J154" s="489"/>
      <c r="K154" s="490">
        <f>SUM(K24:K153)</f>
        <v>0</v>
      </c>
      <c r="O154" s="464">
        <v>4</v>
      </c>
      <c r="BA154" s="491">
        <f>SUM(BA24:BA153)</f>
        <v>0</v>
      </c>
      <c r="BB154" s="491">
        <f>SUM(BB24:BB153)</f>
        <v>0</v>
      </c>
      <c r="BC154" s="491">
        <f>SUM(BC24:BC153)</f>
        <v>0</v>
      </c>
      <c r="BD154" s="491">
        <f>SUM(BD24:BD153)</f>
        <v>0</v>
      </c>
      <c r="BE154" s="491">
        <f>SUM(BE24:BE153)</f>
        <v>0</v>
      </c>
    </row>
    <row r="155" spans="1:80" x14ac:dyDescent="0.2">
      <c r="A155" s="454" t="s">
        <v>100</v>
      </c>
      <c r="B155" s="455" t="s">
        <v>864</v>
      </c>
      <c r="C155" s="456" t="s">
        <v>865</v>
      </c>
      <c r="D155" s="457"/>
      <c r="E155" s="458"/>
      <c r="F155" s="458"/>
      <c r="G155" s="459"/>
      <c r="H155" s="460"/>
      <c r="I155" s="461"/>
      <c r="J155" s="462"/>
      <c r="K155" s="463"/>
      <c r="O155" s="464">
        <v>1</v>
      </c>
    </row>
    <row r="156" spans="1:80" x14ac:dyDescent="0.2">
      <c r="A156" s="465">
        <v>14</v>
      </c>
      <c r="B156" s="466" t="s">
        <v>867</v>
      </c>
      <c r="C156" s="467" t="s">
        <v>868</v>
      </c>
      <c r="D156" s="468" t="s">
        <v>115</v>
      </c>
      <c r="E156" s="469">
        <v>7.1999999999999998E-3</v>
      </c>
      <c r="F156" s="469"/>
      <c r="G156" s="470">
        <f>E156*F156</f>
        <v>0</v>
      </c>
      <c r="H156" s="471">
        <v>2.5</v>
      </c>
      <c r="I156" s="472">
        <f>E156*H156</f>
        <v>1.7999999999999999E-2</v>
      </c>
      <c r="J156" s="471">
        <v>0</v>
      </c>
      <c r="K156" s="472">
        <f>E156*J156</f>
        <v>0</v>
      </c>
      <c r="O156" s="464">
        <v>2</v>
      </c>
      <c r="AA156" s="437">
        <v>1</v>
      </c>
      <c r="AB156" s="437">
        <v>1</v>
      </c>
      <c r="AC156" s="437">
        <v>1</v>
      </c>
      <c r="AZ156" s="437">
        <v>1</v>
      </c>
      <c r="BA156" s="437">
        <f>IF(AZ156=1,G156,0)</f>
        <v>0</v>
      </c>
      <c r="BB156" s="437">
        <f>IF(AZ156=2,G156,0)</f>
        <v>0</v>
      </c>
      <c r="BC156" s="437">
        <f>IF(AZ156=3,G156,0)</f>
        <v>0</v>
      </c>
      <c r="BD156" s="437">
        <f>IF(AZ156=4,G156,0)</f>
        <v>0</v>
      </c>
      <c r="BE156" s="437">
        <f>IF(AZ156=5,G156,0)</f>
        <v>0</v>
      </c>
      <c r="CA156" s="464">
        <v>1</v>
      </c>
      <c r="CB156" s="464">
        <v>1</v>
      </c>
    </row>
    <row r="157" spans="1:80" x14ac:dyDescent="0.2">
      <c r="A157" s="473"/>
      <c r="B157" s="477"/>
      <c r="C157" s="565" t="s">
        <v>869</v>
      </c>
      <c r="D157" s="531"/>
      <c r="E157" s="478">
        <v>7.1999999999999998E-3</v>
      </c>
      <c r="F157" s="479"/>
      <c r="G157" s="270"/>
      <c r="H157" s="480"/>
      <c r="I157" s="475"/>
      <c r="J157" s="481"/>
      <c r="K157" s="475"/>
      <c r="M157" s="476" t="s">
        <v>869</v>
      </c>
      <c r="O157" s="464"/>
    </row>
    <row r="158" spans="1:80" x14ac:dyDescent="0.2">
      <c r="A158" s="482"/>
      <c r="B158" s="483" t="s">
        <v>104</v>
      </c>
      <c r="C158" s="484" t="s">
        <v>866</v>
      </c>
      <c r="D158" s="485"/>
      <c r="E158" s="486"/>
      <c r="F158" s="487"/>
      <c r="G158" s="488">
        <f>SUM(G155:G157)</f>
        <v>0</v>
      </c>
      <c r="H158" s="489"/>
      <c r="I158" s="490">
        <f>SUM(I155:I157)</f>
        <v>1.7999999999999999E-2</v>
      </c>
      <c r="J158" s="489"/>
      <c r="K158" s="490">
        <f>SUM(K155:K157)</f>
        <v>0</v>
      </c>
      <c r="O158" s="464">
        <v>4</v>
      </c>
      <c r="BA158" s="491">
        <f>SUM(BA155:BA157)</f>
        <v>0</v>
      </c>
      <c r="BB158" s="491">
        <f>SUM(BB155:BB157)</f>
        <v>0</v>
      </c>
      <c r="BC158" s="491">
        <f>SUM(BC155:BC157)</f>
        <v>0</v>
      </c>
      <c r="BD158" s="491">
        <f>SUM(BD155:BD157)</f>
        <v>0</v>
      </c>
      <c r="BE158" s="491">
        <f>SUM(BE155:BE157)</f>
        <v>0</v>
      </c>
    </row>
    <row r="159" spans="1:80" x14ac:dyDescent="0.2">
      <c r="A159" s="454" t="s">
        <v>100</v>
      </c>
      <c r="B159" s="455" t="s">
        <v>870</v>
      </c>
      <c r="C159" s="456" t="s">
        <v>871</v>
      </c>
      <c r="D159" s="457"/>
      <c r="E159" s="458"/>
      <c r="F159" s="458"/>
      <c r="G159" s="459"/>
      <c r="H159" s="460"/>
      <c r="I159" s="461"/>
      <c r="J159" s="462"/>
      <c r="K159" s="463"/>
      <c r="O159" s="464">
        <v>1</v>
      </c>
    </row>
    <row r="160" spans="1:80" x14ac:dyDescent="0.2">
      <c r="A160" s="465">
        <v>15</v>
      </c>
      <c r="B160" s="466" t="s">
        <v>873</v>
      </c>
      <c r="C160" s="467" t="s">
        <v>874</v>
      </c>
      <c r="D160" s="468" t="s">
        <v>766</v>
      </c>
      <c r="E160" s="469">
        <v>318.33</v>
      </c>
      <c r="F160" s="469"/>
      <c r="G160" s="470">
        <f>E160*F160</f>
        <v>0</v>
      </c>
      <c r="H160" s="471">
        <v>3.4590000000000003E-2</v>
      </c>
      <c r="I160" s="472">
        <f>E160*H160</f>
        <v>11.0110347</v>
      </c>
      <c r="J160" s="471">
        <v>0</v>
      </c>
      <c r="K160" s="472">
        <f>E160*J160</f>
        <v>0</v>
      </c>
      <c r="O160" s="464">
        <v>2</v>
      </c>
      <c r="AA160" s="437">
        <v>1</v>
      </c>
      <c r="AB160" s="437">
        <v>1</v>
      </c>
      <c r="AC160" s="437">
        <v>1</v>
      </c>
      <c r="AZ160" s="437">
        <v>1</v>
      </c>
      <c r="BA160" s="437">
        <f>IF(AZ160=1,G160,0)</f>
        <v>0</v>
      </c>
      <c r="BB160" s="437">
        <f>IF(AZ160=2,G160,0)</f>
        <v>0</v>
      </c>
      <c r="BC160" s="437">
        <f>IF(AZ160=3,G160,0)</f>
        <v>0</v>
      </c>
      <c r="BD160" s="437">
        <f>IF(AZ160=4,G160,0)</f>
        <v>0</v>
      </c>
      <c r="BE160" s="437">
        <f>IF(AZ160=5,G160,0)</f>
        <v>0</v>
      </c>
      <c r="CA160" s="464">
        <v>1</v>
      </c>
      <c r="CB160" s="464">
        <v>1</v>
      </c>
    </row>
    <row r="161" spans="1:15" x14ac:dyDescent="0.2">
      <c r="A161" s="473"/>
      <c r="B161" s="477"/>
      <c r="C161" s="565" t="s">
        <v>793</v>
      </c>
      <c r="D161" s="531"/>
      <c r="E161" s="478">
        <v>0</v>
      </c>
      <c r="F161" s="479"/>
      <c r="G161" s="270"/>
      <c r="H161" s="480"/>
      <c r="I161" s="475"/>
      <c r="J161" s="481"/>
      <c r="K161" s="475"/>
      <c r="M161" s="476" t="s">
        <v>793</v>
      </c>
      <c r="O161" s="464"/>
    </row>
    <row r="162" spans="1:15" x14ac:dyDescent="0.2">
      <c r="A162" s="473"/>
      <c r="B162" s="477"/>
      <c r="C162" s="565" t="s">
        <v>794</v>
      </c>
      <c r="D162" s="531"/>
      <c r="E162" s="478">
        <v>11.85</v>
      </c>
      <c r="F162" s="479"/>
      <c r="G162" s="270"/>
      <c r="H162" s="480"/>
      <c r="I162" s="475"/>
      <c r="J162" s="481"/>
      <c r="K162" s="475"/>
      <c r="M162" s="476" t="s">
        <v>794</v>
      </c>
      <c r="O162" s="464"/>
    </row>
    <row r="163" spans="1:15" x14ac:dyDescent="0.2">
      <c r="A163" s="473"/>
      <c r="B163" s="477"/>
      <c r="C163" s="565" t="s">
        <v>795</v>
      </c>
      <c r="D163" s="531"/>
      <c r="E163" s="478">
        <v>8.32</v>
      </c>
      <c r="F163" s="479"/>
      <c r="G163" s="270"/>
      <c r="H163" s="480"/>
      <c r="I163" s="475"/>
      <c r="J163" s="481"/>
      <c r="K163" s="475"/>
      <c r="M163" s="476" t="s">
        <v>795</v>
      </c>
      <c r="O163" s="464"/>
    </row>
    <row r="164" spans="1:15" x14ac:dyDescent="0.2">
      <c r="A164" s="473"/>
      <c r="B164" s="477"/>
      <c r="C164" s="565" t="s">
        <v>796</v>
      </c>
      <c r="D164" s="531"/>
      <c r="E164" s="478">
        <v>1.2</v>
      </c>
      <c r="F164" s="479"/>
      <c r="G164" s="270"/>
      <c r="H164" s="480"/>
      <c r="I164" s="475"/>
      <c r="J164" s="481"/>
      <c r="K164" s="475"/>
      <c r="M164" s="476" t="s">
        <v>796</v>
      </c>
      <c r="O164" s="464"/>
    </row>
    <row r="165" spans="1:15" x14ac:dyDescent="0.2">
      <c r="A165" s="473"/>
      <c r="B165" s="477"/>
      <c r="C165" s="565" t="s">
        <v>797</v>
      </c>
      <c r="D165" s="531"/>
      <c r="E165" s="478">
        <v>4.9400000000000004</v>
      </c>
      <c r="F165" s="479"/>
      <c r="G165" s="270"/>
      <c r="H165" s="480"/>
      <c r="I165" s="475"/>
      <c r="J165" s="481"/>
      <c r="K165" s="475"/>
      <c r="M165" s="476" t="s">
        <v>797</v>
      </c>
      <c r="O165" s="464"/>
    </row>
    <row r="166" spans="1:15" x14ac:dyDescent="0.2">
      <c r="A166" s="473"/>
      <c r="B166" s="477"/>
      <c r="C166" s="565" t="s">
        <v>798</v>
      </c>
      <c r="D166" s="531"/>
      <c r="E166" s="478">
        <v>4.9400000000000004</v>
      </c>
      <c r="F166" s="479"/>
      <c r="G166" s="270"/>
      <c r="H166" s="480"/>
      <c r="I166" s="475"/>
      <c r="J166" s="481"/>
      <c r="K166" s="475"/>
      <c r="M166" s="476" t="s">
        <v>798</v>
      </c>
      <c r="O166" s="464"/>
    </row>
    <row r="167" spans="1:15" x14ac:dyDescent="0.2">
      <c r="A167" s="473"/>
      <c r="B167" s="477"/>
      <c r="C167" s="565" t="s">
        <v>799</v>
      </c>
      <c r="D167" s="531"/>
      <c r="E167" s="478">
        <v>1.2</v>
      </c>
      <c r="F167" s="479"/>
      <c r="G167" s="270"/>
      <c r="H167" s="480"/>
      <c r="I167" s="475"/>
      <c r="J167" s="481"/>
      <c r="K167" s="475"/>
      <c r="M167" s="476" t="s">
        <v>799</v>
      </c>
      <c r="O167" s="464"/>
    </row>
    <row r="168" spans="1:15" x14ac:dyDescent="0.2">
      <c r="A168" s="473"/>
      <c r="B168" s="477"/>
      <c r="C168" s="565" t="s">
        <v>800</v>
      </c>
      <c r="D168" s="531"/>
      <c r="E168" s="478">
        <v>15.34</v>
      </c>
      <c r="F168" s="479"/>
      <c r="G168" s="270"/>
      <c r="H168" s="480"/>
      <c r="I168" s="475"/>
      <c r="J168" s="481"/>
      <c r="K168" s="475"/>
      <c r="M168" s="476" t="s">
        <v>800</v>
      </c>
      <c r="O168" s="464"/>
    </row>
    <row r="169" spans="1:15" x14ac:dyDescent="0.2">
      <c r="A169" s="473"/>
      <c r="B169" s="477"/>
      <c r="C169" s="565" t="s">
        <v>801</v>
      </c>
      <c r="D169" s="531"/>
      <c r="E169" s="478">
        <v>6.24</v>
      </c>
      <c r="F169" s="479"/>
      <c r="G169" s="270"/>
      <c r="H169" s="480"/>
      <c r="I169" s="475"/>
      <c r="J169" s="481"/>
      <c r="K169" s="475"/>
      <c r="M169" s="476" t="s">
        <v>801</v>
      </c>
      <c r="O169" s="464"/>
    </row>
    <row r="170" spans="1:15" x14ac:dyDescent="0.2">
      <c r="A170" s="473"/>
      <c r="B170" s="477"/>
      <c r="C170" s="565" t="s">
        <v>802</v>
      </c>
      <c r="D170" s="531"/>
      <c r="E170" s="478">
        <v>33.18</v>
      </c>
      <c r="F170" s="479"/>
      <c r="G170" s="270"/>
      <c r="H170" s="480"/>
      <c r="I170" s="475"/>
      <c r="J170" s="481"/>
      <c r="K170" s="475"/>
      <c r="M170" s="476" t="s">
        <v>802</v>
      </c>
      <c r="O170" s="464"/>
    </row>
    <row r="171" spans="1:15" x14ac:dyDescent="0.2">
      <c r="A171" s="473"/>
      <c r="B171" s="477"/>
      <c r="C171" s="565" t="s">
        <v>803</v>
      </c>
      <c r="D171" s="531"/>
      <c r="E171" s="478">
        <v>20.16</v>
      </c>
      <c r="F171" s="479"/>
      <c r="G171" s="270"/>
      <c r="H171" s="480"/>
      <c r="I171" s="475"/>
      <c r="J171" s="481"/>
      <c r="K171" s="475"/>
      <c r="M171" s="476" t="s">
        <v>803</v>
      </c>
      <c r="O171" s="464"/>
    </row>
    <row r="172" spans="1:15" x14ac:dyDescent="0.2">
      <c r="A172" s="473"/>
      <c r="B172" s="477"/>
      <c r="C172" s="565" t="s">
        <v>804</v>
      </c>
      <c r="D172" s="531"/>
      <c r="E172" s="478">
        <v>9.66</v>
      </c>
      <c r="F172" s="479"/>
      <c r="G172" s="270"/>
      <c r="H172" s="480"/>
      <c r="I172" s="475"/>
      <c r="J172" s="481"/>
      <c r="K172" s="475"/>
      <c r="M172" s="476" t="s">
        <v>804</v>
      </c>
      <c r="O172" s="464"/>
    </row>
    <row r="173" spans="1:15" x14ac:dyDescent="0.2">
      <c r="A173" s="473"/>
      <c r="B173" s="477"/>
      <c r="C173" s="565" t="s">
        <v>805</v>
      </c>
      <c r="D173" s="531"/>
      <c r="E173" s="478">
        <v>0</v>
      </c>
      <c r="F173" s="479"/>
      <c r="G173" s="270"/>
      <c r="H173" s="480"/>
      <c r="I173" s="475"/>
      <c r="J173" s="481"/>
      <c r="K173" s="475"/>
      <c r="M173" s="476" t="s">
        <v>805</v>
      </c>
      <c r="O173" s="464"/>
    </row>
    <row r="174" spans="1:15" x14ac:dyDescent="0.2">
      <c r="A174" s="473"/>
      <c r="B174" s="477"/>
      <c r="C174" s="565" t="s">
        <v>806</v>
      </c>
      <c r="D174" s="531"/>
      <c r="E174" s="478">
        <v>19.32</v>
      </c>
      <c r="F174" s="479"/>
      <c r="G174" s="270"/>
      <c r="H174" s="480"/>
      <c r="I174" s="475"/>
      <c r="J174" s="481"/>
      <c r="K174" s="475"/>
      <c r="M174" s="476" t="s">
        <v>806</v>
      </c>
      <c r="O174" s="464"/>
    </row>
    <row r="175" spans="1:15" x14ac:dyDescent="0.2">
      <c r="A175" s="473"/>
      <c r="B175" s="477"/>
      <c r="C175" s="565" t="s">
        <v>807</v>
      </c>
      <c r="D175" s="531"/>
      <c r="E175" s="478">
        <v>8.32</v>
      </c>
      <c r="F175" s="479"/>
      <c r="G175" s="270"/>
      <c r="H175" s="480"/>
      <c r="I175" s="475"/>
      <c r="J175" s="481"/>
      <c r="K175" s="475"/>
      <c r="M175" s="476" t="s">
        <v>807</v>
      </c>
      <c r="O175" s="464"/>
    </row>
    <row r="176" spans="1:15" x14ac:dyDescent="0.2">
      <c r="A176" s="473"/>
      <c r="B176" s="477"/>
      <c r="C176" s="565" t="s">
        <v>808</v>
      </c>
      <c r="D176" s="531"/>
      <c r="E176" s="478">
        <v>0</v>
      </c>
      <c r="F176" s="479"/>
      <c r="G176" s="270"/>
      <c r="H176" s="480"/>
      <c r="I176" s="475"/>
      <c r="J176" s="481"/>
      <c r="K176" s="475"/>
      <c r="M176" s="476" t="s">
        <v>808</v>
      </c>
      <c r="O176" s="464"/>
    </row>
    <row r="177" spans="1:80" x14ac:dyDescent="0.2">
      <c r="A177" s="473"/>
      <c r="B177" s="477"/>
      <c r="C177" s="565" t="s">
        <v>809</v>
      </c>
      <c r="D177" s="531"/>
      <c r="E177" s="478">
        <v>21.6</v>
      </c>
      <c r="F177" s="479"/>
      <c r="G177" s="270"/>
      <c r="H177" s="480"/>
      <c r="I177" s="475"/>
      <c r="J177" s="481"/>
      <c r="K177" s="475"/>
      <c r="M177" s="476" t="s">
        <v>809</v>
      </c>
      <c r="O177" s="464"/>
    </row>
    <row r="178" spans="1:80" x14ac:dyDescent="0.2">
      <c r="A178" s="473"/>
      <c r="B178" s="477"/>
      <c r="C178" s="565" t="s">
        <v>810</v>
      </c>
      <c r="D178" s="531"/>
      <c r="E178" s="478">
        <v>36.96</v>
      </c>
      <c r="F178" s="479"/>
      <c r="G178" s="270"/>
      <c r="H178" s="480"/>
      <c r="I178" s="475"/>
      <c r="J178" s="481"/>
      <c r="K178" s="475"/>
      <c r="M178" s="476" t="s">
        <v>810</v>
      </c>
      <c r="O178" s="464"/>
    </row>
    <row r="179" spans="1:80" x14ac:dyDescent="0.2">
      <c r="A179" s="473"/>
      <c r="B179" s="477"/>
      <c r="C179" s="565" t="s">
        <v>811</v>
      </c>
      <c r="D179" s="531"/>
      <c r="E179" s="478">
        <v>3.6</v>
      </c>
      <c r="F179" s="479"/>
      <c r="G179" s="270"/>
      <c r="H179" s="480"/>
      <c r="I179" s="475"/>
      <c r="J179" s="481"/>
      <c r="K179" s="475"/>
      <c r="M179" s="476" t="s">
        <v>811</v>
      </c>
      <c r="O179" s="464"/>
    </row>
    <row r="180" spans="1:80" x14ac:dyDescent="0.2">
      <c r="A180" s="473"/>
      <c r="B180" s="477"/>
      <c r="C180" s="565" t="s">
        <v>812</v>
      </c>
      <c r="D180" s="531"/>
      <c r="E180" s="478">
        <v>34.56</v>
      </c>
      <c r="F180" s="479"/>
      <c r="G180" s="270"/>
      <c r="H180" s="480"/>
      <c r="I180" s="475"/>
      <c r="J180" s="481"/>
      <c r="K180" s="475"/>
      <c r="M180" s="476" t="s">
        <v>812</v>
      </c>
      <c r="O180" s="464"/>
    </row>
    <row r="181" spans="1:80" x14ac:dyDescent="0.2">
      <c r="A181" s="473"/>
      <c r="B181" s="477"/>
      <c r="C181" s="565" t="s">
        <v>813</v>
      </c>
      <c r="D181" s="531"/>
      <c r="E181" s="478">
        <v>0</v>
      </c>
      <c r="F181" s="479"/>
      <c r="G181" s="270"/>
      <c r="H181" s="480"/>
      <c r="I181" s="475"/>
      <c r="J181" s="481"/>
      <c r="K181" s="475"/>
      <c r="M181" s="476" t="s">
        <v>813</v>
      </c>
      <c r="O181" s="464"/>
    </row>
    <row r="182" spans="1:80" x14ac:dyDescent="0.2">
      <c r="A182" s="473"/>
      <c r="B182" s="477"/>
      <c r="C182" s="565" t="s">
        <v>814</v>
      </c>
      <c r="D182" s="531"/>
      <c r="E182" s="478">
        <v>22.08</v>
      </c>
      <c r="F182" s="479"/>
      <c r="G182" s="270"/>
      <c r="H182" s="480"/>
      <c r="I182" s="475"/>
      <c r="J182" s="481"/>
      <c r="K182" s="475"/>
      <c r="M182" s="476" t="s">
        <v>814</v>
      </c>
      <c r="O182" s="464"/>
    </row>
    <row r="183" spans="1:80" x14ac:dyDescent="0.2">
      <c r="A183" s="473"/>
      <c r="B183" s="477"/>
      <c r="C183" s="565" t="s">
        <v>815</v>
      </c>
      <c r="D183" s="531"/>
      <c r="E183" s="478">
        <v>22.08</v>
      </c>
      <c r="F183" s="479"/>
      <c r="G183" s="270"/>
      <c r="H183" s="480"/>
      <c r="I183" s="475"/>
      <c r="J183" s="481"/>
      <c r="K183" s="475"/>
      <c r="M183" s="476" t="s">
        <v>815</v>
      </c>
      <c r="O183" s="464"/>
    </row>
    <row r="184" spans="1:80" x14ac:dyDescent="0.2">
      <c r="A184" s="473"/>
      <c r="B184" s="477"/>
      <c r="C184" s="565" t="s">
        <v>816</v>
      </c>
      <c r="D184" s="531"/>
      <c r="E184" s="478">
        <v>22.08</v>
      </c>
      <c r="F184" s="479"/>
      <c r="G184" s="270"/>
      <c r="H184" s="480"/>
      <c r="I184" s="475"/>
      <c r="J184" s="481"/>
      <c r="K184" s="475"/>
      <c r="M184" s="476" t="s">
        <v>816</v>
      </c>
      <c r="O184" s="464"/>
    </row>
    <row r="185" spans="1:80" x14ac:dyDescent="0.2">
      <c r="A185" s="473"/>
      <c r="B185" s="477"/>
      <c r="C185" s="565" t="s">
        <v>817</v>
      </c>
      <c r="D185" s="531"/>
      <c r="E185" s="478">
        <v>5.76</v>
      </c>
      <c r="F185" s="479"/>
      <c r="G185" s="270"/>
      <c r="H185" s="480"/>
      <c r="I185" s="475"/>
      <c r="J185" s="481"/>
      <c r="K185" s="475"/>
      <c r="M185" s="476" t="s">
        <v>817</v>
      </c>
      <c r="O185" s="464"/>
    </row>
    <row r="186" spans="1:80" x14ac:dyDescent="0.2">
      <c r="A186" s="473"/>
      <c r="B186" s="477"/>
      <c r="C186" s="565" t="s">
        <v>818</v>
      </c>
      <c r="D186" s="531"/>
      <c r="E186" s="478">
        <v>4.9400000000000004</v>
      </c>
      <c r="F186" s="479"/>
      <c r="G186" s="270"/>
      <c r="H186" s="480"/>
      <c r="I186" s="475"/>
      <c r="J186" s="481"/>
      <c r="K186" s="475"/>
      <c r="M186" s="476" t="s">
        <v>818</v>
      </c>
      <c r="O186" s="464"/>
    </row>
    <row r="187" spans="1:80" x14ac:dyDescent="0.2">
      <c r="A187" s="482"/>
      <c r="B187" s="483" t="s">
        <v>104</v>
      </c>
      <c r="C187" s="484" t="s">
        <v>872</v>
      </c>
      <c r="D187" s="485"/>
      <c r="E187" s="486"/>
      <c r="F187" s="487"/>
      <c r="G187" s="488">
        <f>SUM(G159:G186)</f>
        <v>0</v>
      </c>
      <c r="H187" s="489"/>
      <c r="I187" s="490">
        <f>SUM(I159:I186)</f>
        <v>11.0110347</v>
      </c>
      <c r="J187" s="489"/>
      <c r="K187" s="490">
        <f>SUM(K159:K186)</f>
        <v>0</v>
      </c>
      <c r="O187" s="464">
        <v>4</v>
      </c>
      <c r="BA187" s="491">
        <f>SUM(BA159:BA186)</f>
        <v>0</v>
      </c>
      <c r="BB187" s="491">
        <f>SUM(BB159:BB186)</f>
        <v>0</v>
      </c>
      <c r="BC187" s="491">
        <f>SUM(BC159:BC186)</f>
        <v>0</v>
      </c>
      <c r="BD187" s="491">
        <f>SUM(BD159:BD186)</f>
        <v>0</v>
      </c>
      <c r="BE187" s="491">
        <f>SUM(BE159:BE186)</f>
        <v>0</v>
      </c>
    </row>
    <row r="188" spans="1:80" x14ac:dyDescent="0.2">
      <c r="A188" s="454" t="s">
        <v>100</v>
      </c>
      <c r="B188" s="455" t="s">
        <v>875</v>
      </c>
      <c r="C188" s="456" t="s">
        <v>876</v>
      </c>
      <c r="D188" s="457"/>
      <c r="E188" s="458"/>
      <c r="F188" s="458"/>
      <c r="G188" s="459"/>
      <c r="H188" s="460"/>
      <c r="I188" s="461"/>
      <c r="J188" s="462"/>
      <c r="K188" s="463"/>
      <c r="O188" s="464">
        <v>1</v>
      </c>
    </row>
    <row r="189" spans="1:80" x14ac:dyDescent="0.2">
      <c r="A189" s="465">
        <v>16</v>
      </c>
      <c r="B189" s="466" t="s">
        <v>878</v>
      </c>
      <c r="C189" s="467" t="s">
        <v>879</v>
      </c>
      <c r="D189" s="468" t="s">
        <v>880</v>
      </c>
      <c r="E189" s="469">
        <v>1</v>
      </c>
      <c r="F189" s="469"/>
      <c r="G189" s="470">
        <f>E189*F189</f>
        <v>0</v>
      </c>
      <c r="H189" s="471">
        <v>3</v>
      </c>
      <c r="I189" s="472">
        <f>E189*H189</f>
        <v>3</v>
      </c>
      <c r="J189" s="471">
        <v>-3</v>
      </c>
      <c r="K189" s="472">
        <f>E189*J189</f>
        <v>-3</v>
      </c>
      <c r="O189" s="464">
        <v>2</v>
      </c>
      <c r="AA189" s="437">
        <v>1</v>
      </c>
      <c r="AB189" s="437">
        <v>1</v>
      </c>
      <c r="AC189" s="437">
        <v>1</v>
      </c>
      <c r="AZ189" s="437">
        <v>1</v>
      </c>
      <c r="BA189" s="437">
        <f>IF(AZ189=1,G189,0)</f>
        <v>0</v>
      </c>
      <c r="BB189" s="437">
        <f>IF(AZ189=2,G189,0)</f>
        <v>0</v>
      </c>
      <c r="BC189" s="437">
        <f>IF(AZ189=3,G189,0)</f>
        <v>0</v>
      </c>
      <c r="BD189" s="437">
        <f>IF(AZ189=4,G189,0)</f>
        <v>0</v>
      </c>
      <c r="BE189" s="437">
        <f>IF(AZ189=5,G189,0)</f>
        <v>0</v>
      </c>
      <c r="CA189" s="464">
        <v>1</v>
      </c>
      <c r="CB189" s="464">
        <v>1</v>
      </c>
    </row>
    <row r="190" spans="1:80" x14ac:dyDescent="0.2">
      <c r="A190" s="465">
        <v>17</v>
      </c>
      <c r="B190" s="466" t="s">
        <v>881</v>
      </c>
      <c r="C190" s="467" t="s">
        <v>882</v>
      </c>
      <c r="D190" s="468" t="s">
        <v>766</v>
      </c>
      <c r="E190" s="469">
        <v>484</v>
      </c>
      <c r="F190" s="469"/>
      <c r="G190" s="470">
        <f>E190*F190</f>
        <v>0</v>
      </c>
      <c r="H190" s="471">
        <v>4.0000000000000003E-5</v>
      </c>
      <c r="I190" s="472">
        <f>E190*H190</f>
        <v>1.9360000000000002E-2</v>
      </c>
      <c r="J190" s="471">
        <v>0</v>
      </c>
      <c r="K190" s="472">
        <f>E190*J190</f>
        <v>0</v>
      </c>
      <c r="O190" s="464">
        <v>2</v>
      </c>
      <c r="AA190" s="437">
        <v>1</v>
      </c>
      <c r="AB190" s="437">
        <v>1</v>
      </c>
      <c r="AC190" s="437">
        <v>1</v>
      </c>
      <c r="AZ190" s="437">
        <v>1</v>
      </c>
      <c r="BA190" s="437">
        <f>IF(AZ190=1,G190,0)</f>
        <v>0</v>
      </c>
      <c r="BB190" s="437">
        <f>IF(AZ190=2,G190,0)</f>
        <v>0</v>
      </c>
      <c r="BC190" s="437">
        <f>IF(AZ190=3,G190,0)</f>
        <v>0</v>
      </c>
      <c r="BD190" s="437">
        <f>IF(AZ190=4,G190,0)</f>
        <v>0</v>
      </c>
      <c r="BE190" s="437">
        <f>IF(AZ190=5,G190,0)</f>
        <v>0</v>
      </c>
      <c r="CA190" s="464">
        <v>1</v>
      </c>
      <c r="CB190" s="464">
        <v>1</v>
      </c>
    </row>
    <row r="191" spans="1:80" x14ac:dyDescent="0.2">
      <c r="A191" s="473"/>
      <c r="B191" s="477"/>
      <c r="C191" s="565" t="s">
        <v>883</v>
      </c>
      <c r="D191" s="531"/>
      <c r="E191" s="478">
        <v>319</v>
      </c>
      <c r="F191" s="479"/>
      <c r="G191" s="270"/>
      <c r="H191" s="480"/>
      <c r="I191" s="475"/>
      <c r="J191" s="481"/>
      <c r="K191" s="475"/>
      <c r="M191" s="476">
        <v>319</v>
      </c>
      <c r="O191" s="464"/>
    </row>
    <row r="192" spans="1:80" x14ac:dyDescent="0.2">
      <c r="A192" s="473"/>
      <c r="B192" s="477"/>
      <c r="C192" s="565" t="s">
        <v>884</v>
      </c>
      <c r="D192" s="531"/>
      <c r="E192" s="478">
        <v>165</v>
      </c>
      <c r="F192" s="479"/>
      <c r="G192" s="270"/>
      <c r="H192" s="480"/>
      <c r="I192" s="475"/>
      <c r="J192" s="481"/>
      <c r="K192" s="475"/>
      <c r="M192" s="476">
        <v>165</v>
      </c>
      <c r="O192" s="464"/>
    </row>
    <row r="193" spans="1:80" x14ac:dyDescent="0.2">
      <c r="A193" s="465">
        <v>18</v>
      </c>
      <c r="B193" s="466" t="s">
        <v>885</v>
      </c>
      <c r="C193" s="467" t="s">
        <v>886</v>
      </c>
      <c r="D193" s="468" t="s">
        <v>166</v>
      </c>
      <c r="E193" s="469">
        <v>3.2</v>
      </c>
      <c r="F193" s="469"/>
      <c r="G193" s="470">
        <f>E193*F193</f>
        <v>0</v>
      </c>
      <c r="H193" s="471">
        <v>2.0580000000000001E-2</v>
      </c>
      <c r="I193" s="472">
        <f>E193*H193</f>
        <v>6.5856000000000012E-2</v>
      </c>
      <c r="J193" s="471">
        <v>0</v>
      </c>
      <c r="K193" s="472">
        <f>E193*J193</f>
        <v>0</v>
      </c>
      <c r="O193" s="464">
        <v>2</v>
      </c>
      <c r="AA193" s="437">
        <v>1</v>
      </c>
      <c r="AB193" s="437">
        <v>1</v>
      </c>
      <c r="AC193" s="437">
        <v>1</v>
      </c>
      <c r="AZ193" s="437">
        <v>1</v>
      </c>
      <c r="BA193" s="437">
        <f>IF(AZ193=1,G193,0)</f>
        <v>0</v>
      </c>
      <c r="BB193" s="437">
        <f>IF(AZ193=2,G193,0)</f>
        <v>0</v>
      </c>
      <c r="BC193" s="437">
        <f>IF(AZ193=3,G193,0)</f>
        <v>0</v>
      </c>
      <c r="BD193" s="437">
        <f>IF(AZ193=4,G193,0)</f>
        <v>0</v>
      </c>
      <c r="BE193" s="437">
        <f>IF(AZ193=5,G193,0)</f>
        <v>0</v>
      </c>
      <c r="CA193" s="464">
        <v>1</v>
      </c>
      <c r="CB193" s="464">
        <v>1</v>
      </c>
    </row>
    <row r="194" spans="1:80" x14ac:dyDescent="0.2">
      <c r="A194" s="473"/>
      <c r="B194" s="474"/>
      <c r="C194" s="557" t="s">
        <v>887</v>
      </c>
      <c r="D194" s="558"/>
      <c r="E194" s="558"/>
      <c r="F194" s="558"/>
      <c r="G194" s="559"/>
      <c r="I194" s="475"/>
      <c r="K194" s="475"/>
      <c r="L194" s="476" t="s">
        <v>887</v>
      </c>
      <c r="O194" s="464">
        <v>3</v>
      </c>
    </row>
    <row r="195" spans="1:80" x14ac:dyDescent="0.2">
      <c r="A195" s="473"/>
      <c r="B195" s="477"/>
      <c r="C195" s="565" t="s">
        <v>888</v>
      </c>
      <c r="D195" s="531"/>
      <c r="E195" s="478">
        <v>3.2</v>
      </c>
      <c r="F195" s="479"/>
      <c r="G195" s="270"/>
      <c r="H195" s="480"/>
      <c r="I195" s="475"/>
      <c r="J195" s="481"/>
      <c r="K195" s="475"/>
      <c r="M195" s="476" t="s">
        <v>888</v>
      </c>
      <c r="O195" s="464"/>
    </row>
    <row r="196" spans="1:80" x14ac:dyDescent="0.2">
      <c r="A196" s="482"/>
      <c r="B196" s="483" t="s">
        <v>104</v>
      </c>
      <c r="C196" s="484" t="s">
        <v>877</v>
      </c>
      <c r="D196" s="485"/>
      <c r="E196" s="486"/>
      <c r="F196" s="487"/>
      <c r="G196" s="488">
        <f>SUM(G188:G195)</f>
        <v>0</v>
      </c>
      <c r="H196" s="489"/>
      <c r="I196" s="490">
        <f>SUM(I188:I195)</f>
        <v>3.085216</v>
      </c>
      <c r="J196" s="489"/>
      <c r="K196" s="490">
        <f>SUM(K188:K195)</f>
        <v>-3</v>
      </c>
      <c r="O196" s="464">
        <v>4</v>
      </c>
      <c r="BA196" s="491">
        <f>SUM(BA188:BA195)</f>
        <v>0</v>
      </c>
      <c r="BB196" s="491">
        <f>SUM(BB188:BB195)</f>
        <v>0</v>
      </c>
      <c r="BC196" s="491">
        <f>SUM(BC188:BC195)</f>
        <v>0</v>
      </c>
      <c r="BD196" s="491">
        <f>SUM(BD188:BD195)</f>
        <v>0</v>
      </c>
      <c r="BE196" s="491">
        <f>SUM(BE188:BE195)</f>
        <v>0</v>
      </c>
    </row>
    <row r="197" spans="1:80" x14ac:dyDescent="0.2">
      <c r="A197" s="454" t="s">
        <v>100</v>
      </c>
      <c r="B197" s="455" t="s">
        <v>889</v>
      </c>
      <c r="C197" s="456" t="s">
        <v>890</v>
      </c>
      <c r="D197" s="457"/>
      <c r="E197" s="458"/>
      <c r="F197" s="458"/>
      <c r="G197" s="459"/>
      <c r="H197" s="460"/>
      <c r="I197" s="461"/>
      <c r="J197" s="462"/>
      <c r="K197" s="463"/>
      <c r="O197" s="464">
        <v>1</v>
      </c>
    </row>
    <row r="198" spans="1:80" x14ac:dyDescent="0.2">
      <c r="A198" s="465">
        <v>19</v>
      </c>
      <c r="B198" s="466" t="s">
        <v>892</v>
      </c>
      <c r="C198" s="467" t="s">
        <v>893</v>
      </c>
      <c r="D198" s="468" t="s">
        <v>115</v>
      </c>
      <c r="E198" s="469">
        <v>0.9</v>
      </c>
      <c r="F198" s="469"/>
      <c r="G198" s="470">
        <f>E198*F198</f>
        <v>0</v>
      </c>
      <c r="H198" s="471">
        <v>0</v>
      </c>
      <c r="I198" s="472">
        <f>E198*H198</f>
        <v>0</v>
      </c>
      <c r="J198" s="471">
        <v>-2.2000000000000002</v>
      </c>
      <c r="K198" s="472">
        <f>E198*J198</f>
        <v>-1.9800000000000002</v>
      </c>
      <c r="O198" s="464">
        <v>2</v>
      </c>
      <c r="AA198" s="437">
        <v>1</v>
      </c>
      <c r="AB198" s="437">
        <v>1</v>
      </c>
      <c r="AC198" s="437">
        <v>1</v>
      </c>
      <c r="AZ198" s="437">
        <v>1</v>
      </c>
      <c r="BA198" s="437">
        <f>IF(AZ198=1,G198,0)</f>
        <v>0</v>
      </c>
      <c r="BB198" s="437">
        <f>IF(AZ198=2,G198,0)</f>
        <v>0</v>
      </c>
      <c r="BC198" s="437">
        <f>IF(AZ198=3,G198,0)</f>
        <v>0</v>
      </c>
      <c r="BD198" s="437">
        <f>IF(AZ198=4,G198,0)</f>
        <v>0</v>
      </c>
      <c r="BE198" s="437">
        <f>IF(AZ198=5,G198,0)</f>
        <v>0</v>
      </c>
      <c r="CA198" s="464">
        <v>1</v>
      </c>
      <c r="CB198" s="464">
        <v>1</v>
      </c>
    </row>
    <row r="199" spans="1:80" x14ac:dyDescent="0.2">
      <c r="A199" s="473"/>
      <c r="B199" s="474"/>
      <c r="C199" s="557" t="s">
        <v>2</v>
      </c>
      <c r="D199" s="558"/>
      <c r="E199" s="558"/>
      <c r="F199" s="558"/>
      <c r="G199" s="559"/>
      <c r="I199" s="475"/>
      <c r="K199" s="475"/>
      <c r="L199" s="476" t="s">
        <v>2</v>
      </c>
      <c r="O199" s="464">
        <v>3</v>
      </c>
    </row>
    <row r="200" spans="1:80" ht="22.5" x14ac:dyDescent="0.2">
      <c r="A200" s="465">
        <v>20</v>
      </c>
      <c r="B200" s="466" t="s">
        <v>894</v>
      </c>
      <c r="C200" s="467" t="s">
        <v>895</v>
      </c>
      <c r="D200" s="468" t="s">
        <v>115</v>
      </c>
      <c r="E200" s="469">
        <v>6</v>
      </c>
      <c r="F200" s="469"/>
      <c r="G200" s="470">
        <f>E200*F200</f>
        <v>0</v>
      </c>
      <c r="H200" s="471">
        <v>0</v>
      </c>
      <c r="I200" s="472">
        <f>E200*H200</f>
        <v>0</v>
      </c>
      <c r="J200" s="471">
        <v>-2.2000000000000002</v>
      </c>
      <c r="K200" s="472">
        <f>E200*J200</f>
        <v>-13.200000000000001</v>
      </c>
      <c r="O200" s="464">
        <v>2</v>
      </c>
      <c r="AA200" s="437">
        <v>1</v>
      </c>
      <c r="AB200" s="437">
        <v>1</v>
      </c>
      <c r="AC200" s="437">
        <v>1</v>
      </c>
      <c r="AZ200" s="437">
        <v>1</v>
      </c>
      <c r="BA200" s="437">
        <f>IF(AZ200=1,G200,0)</f>
        <v>0</v>
      </c>
      <c r="BB200" s="437">
        <f>IF(AZ200=2,G200,0)</f>
        <v>0</v>
      </c>
      <c r="BC200" s="437">
        <f>IF(AZ200=3,G200,0)</f>
        <v>0</v>
      </c>
      <c r="BD200" s="437">
        <f>IF(AZ200=4,G200,0)</f>
        <v>0</v>
      </c>
      <c r="BE200" s="437">
        <f>IF(AZ200=5,G200,0)</f>
        <v>0</v>
      </c>
      <c r="CA200" s="464">
        <v>1</v>
      </c>
      <c r="CB200" s="464">
        <v>1</v>
      </c>
    </row>
    <row r="201" spans="1:80" x14ac:dyDescent="0.2">
      <c r="A201" s="473"/>
      <c r="B201" s="474"/>
      <c r="C201" s="557" t="s">
        <v>896</v>
      </c>
      <c r="D201" s="558"/>
      <c r="E201" s="558"/>
      <c r="F201" s="558"/>
      <c r="G201" s="559"/>
      <c r="I201" s="475"/>
      <c r="K201" s="475"/>
      <c r="L201" s="476" t="s">
        <v>896</v>
      </c>
      <c r="O201" s="464">
        <v>3</v>
      </c>
    </row>
    <row r="202" spans="1:80" x14ac:dyDescent="0.2">
      <c r="A202" s="473"/>
      <c r="B202" s="477"/>
      <c r="C202" s="565" t="s">
        <v>897</v>
      </c>
      <c r="D202" s="531"/>
      <c r="E202" s="478">
        <v>3.6</v>
      </c>
      <c r="F202" s="479"/>
      <c r="G202" s="270"/>
      <c r="H202" s="480"/>
      <c r="I202" s="475"/>
      <c r="J202" s="481"/>
      <c r="K202" s="475"/>
      <c r="M202" s="476" t="s">
        <v>897</v>
      </c>
      <c r="O202" s="464"/>
    </row>
    <row r="203" spans="1:80" x14ac:dyDescent="0.2">
      <c r="A203" s="473"/>
      <c r="B203" s="477"/>
      <c r="C203" s="565" t="s">
        <v>898</v>
      </c>
      <c r="D203" s="531"/>
      <c r="E203" s="478">
        <v>2.4</v>
      </c>
      <c r="F203" s="479"/>
      <c r="G203" s="270"/>
      <c r="H203" s="480"/>
      <c r="I203" s="475"/>
      <c r="J203" s="481"/>
      <c r="K203" s="475"/>
      <c r="M203" s="476" t="s">
        <v>898</v>
      </c>
      <c r="O203" s="464"/>
    </row>
    <row r="204" spans="1:80" x14ac:dyDescent="0.2">
      <c r="A204" s="465">
        <v>21</v>
      </c>
      <c r="B204" s="466" t="s">
        <v>899</v>
      </c>
      <c r="C204" s="467" t="s">
        <v>900</v>
      </c>
      <c r="D204" s="468" t="s">
        <v>766</v>
      </c>
      <c r="E204" s="469">
        <v>91.22</v>
      </c>
      <c r="F204" s="469"/>
      <c r="G204" s="470">
        <f>E204*F204</f>
        <v>0</v>
      </c>
      <c r="H204" s="471">
        <v>0</v>
      </c>
      <c r="I204" s="472">
        <f>E204*H204</f>
        <v>0</v>
      </c>
      <c r="J204" s="471">
        <v>-3.5000000000000003E-2</v>
      </c>
      <c r="K204" s="472">
        <f>E204*J204</f>
        <v>-3.1927000000000003</v>
      </c>
      <c r="O204" s="464">
        <v>2</v>
      </c>
      <c r="AA204" s="437">
        <v>1</v>
      </c>
      <c r="AB204" s="437">
        <v>1</v>
      </c>
      <c r="AC204" s="437">
        <v>1</v>
      </c>
      <c r="AZ204" s="437">
        <v>1</v>
      </c>
      <c r="BA204" s="437">
        <f>IF(AZ204=1,G204,0)</f>
        <v>0</v>
      </c>
      <c r="BB204" s="437">
        <f>IF(AZ204=2,G204,0)</f>
        <v>0</v>
      </c>
      <c r="BC204" s="437">
        <f>IF(AZ204=3,G204,0)</f>
        <v>0</v>
      </c>
      <c r="BD204" s="437">
        <f>IF(AZ204=4,G204,0)</f>
        <v>0</v>
      </c>
      <c r="BE204" s="437">
        <f>IF(AZ204=5,G204,0)</f>
        <v>0</v>
      </c>
      <c r="CA204" s="464">
        <v>1</v>
      </c>
      <c r="CB204" s="464">
        <v>1</v>
      </c>
    </row>
    <row r="205" spans="1:80" x14ac:dyDescent="0.2">
      <c r="A205" s="473"/>
      <c r="B205" s="477"/>
      <c r="C205" s="565" t="s">
        <v>901</v>
      </c>
      <c r="D205" s="531"/>
      <c r="E205" s="478">
        <v>74</v>
      </c>
      <c r="F205" s="479"/>
      <c r="G205" s="270"/>
      <c r="H205" s="480"/>
      <c r="I205" s="475"/>
      <c r="J205" s="481"/>
      <c r="K205" s="475"/>
      <c r="M205" s="476" t="s">
        <v>901</v>
      </c>
      <c r="O205" s="464"/>
    </row>
    <row r="206" spans="1:80" x14ac:dyDescent="0.2">
      <c r="A206" s="473"/>
      <c r="B206" s="477"/>
      <c r="C206" s="565" t="s">
        <v>902</v>
      </c>
      <c r="D206" s="531"/>
      <c r="E206" s="478">
        <v>0</v>
      </c>
      <c r="F206" s="479"/>
      <c r="G206" s="270"/>
      <c r="H206" s="480"/>
      <c r="I206" s="475"/>
      <c r="J206" s="481"/>
      <c r="K206" s="475"/>
      <c r="M206" s="476" t="s">
        <v>902</v>
      </c>
      <c r="O206" s="464"/>
    </row>
    <row r="207" spans="1:80" x14ac:dyDescent="0.2">
      <c r="A207" s="473"/>
      <c r="B207" s="477"/>
      <c r="C207" s="565" t="s">
        <v>796</v>
      </c>
      <c r="D207" s="531"/>
      <c r="E207" s="478">
        <v>1.2</v>
      </c>
      <c r="F207" s="479"/>
      <c r="G207" s="270"/>
      <c r="H207" s="480"/>
      <c r="I207" s="475"/>
      <c r="J207" s="481"/>
      <c r="K207" s="475"/>
      <c r="M207" s="476" t="s">
        <v>796</v>
      </c>
      <c r="O207" s="464"/>
    </row>
    <row r="208" spans="1:80" x14ac:dyDescent="0.2">
      <c r="A208" s="473"/>
      <c r="B208" s="477"/>
      <c r="C208" s="565" t="s">
        <v>797</v>
      </c>
      <c r="D208" s="531"/>
      <c r="E208" s="478">
        <v>4.9400000000000004</v>
      </c>
      <c r="F208" s="479"/>
      <c r="G208" s="270"/>
      <c r="H208" s="480"/>
      <c r="I208" s="475"/>
      <c r="J208" s="481"/>
      <c r="K208" s="475"/>
      <c r="M208" s="476" t="s">
        <v>797</v>
      </c>
      <c r="O208" s="464"/>
    </row>
    <row r="209" spans="1:80" x14ac:dyDescent="0.2">
      <c r="A209" s="473"/>
      <c r="B209" s="477"/>
      <c r="C209" s="565" t="s">
        <v>798</v>
      </c>
      <c r="D209" s="531"/>
      <c r="E209" s="478">
        <v>4.9400000000000004</v>
      </c>
      <c r="F209" s="479"/>
      <c r="G209" s="270"/>
      <c r="H209" s="480"/>
      <c r="I209" s="475"/>
      <c r="J209" s="481"/>
      <c r="K209" s="475"/>
      <c r="M209" s="476" t="s">
        <v>798</v>
      </c>
      <c r="O209" s="464"/>
    </row>
    <row r="210" spans="1:80" x14ac:dyDescent="0.2">
      <c r="A210" s="473"/>
      <c r="B210" s="477"/>
      <c r="C210" s="565" t="s">
        <v>799</v>
      </c>
      <c r="D210" s="531"/>
      <c r="E210" s="478">
        <v>1.2</v>
      </c>
      <c r="F210" s="479"/>
      <c r="G210" s="270"/>
      <c r="H210" s="480"/>
      <c r="I210" s="475"/>
      <c r="J210" s="481"/>
      <c r="K210" s="475"/>
      <c r="M210" s="476" t="s">
        <v>799</v>
      </c>
      <c r="O210" s="464"/>
    </row>
    <row r="211" spans="1:80" x14ac:dyDescent="0.2">
      <c r="A211" s="473"/>
      <c r="B211" s="477"/>
      <c r="C211" s="565" t="s">
        <v>808</v>
      </c>
      <c r="D211" s="531"/>
      <c r="E211" s="478">
        <v>0</v>
      </c>
      <c r="F211" s="479"/>
      <c r="G211" s="270"/>
      <c r="H211" s="480"/>
      <c r="I211" s="475"/>
      <c r="J211" s="481"/>
      <c r="K211" s="475"/>
      <c r="M211" s="476" t="s">
        <v>808</v>
      </c>
      <c r="O211" s="464"/>
    </row>
    <row r="212" spans="1:80" x14ac:dyDescent="0.2">
      <c r="A212" s="473"/>
      <c r="B212" s="477"/>
      <c r="C212" s="565" t="s">
        <v>818</v>
      </c>
      <c r="D212" s="531"/>
      <c r="E212" s="478">
        <v>4.9400000000000004</v>
      </c>
      <c r="F212" s="479"/>
      <c r="G212" s="270"/>
      <c r="H212" s="480"/>
      <c r="I212" s="475"/>
      <c r="J212" s="481"/>
      <c r="K212" s="475"/>
      <c r="M212" s="476" t="s">
        <v>818</v>
      </c>
      <c r="O212" s="464"/>
    </row>
    <row r="213" spans="1:80" ht="22.5" x14ac:dyDescent="0.2">
      <c r="A213" s="465">
        <v>22</v>
      </c>
      <c r="B213" s="466" t="s">
        <v>903</v>
      </c>
      <c r="C213" s="467" t="s">
        <v>904</v>
      </c>
      <c r="D213" s="468" t="s">
        <v>115</v>
      </c>
      <c r="E213" s="469">
        <v>3.6</v>
      </c>
      <c r="F213" s="469"/>
      <c r="G213" s="470">
        <f>E213*F213</f>
        <v>0</v>
      </c>
      <c r="H213" s="471">
        <v>0</v>
      </c>
      <c r="I213" s="472">
        <f>E213*H213</f>
        <v>0</v>
      </c>
      <c r="J213" s="471">
        <v>-1.4</v>
      </c>
      <c r="K213" s="472">
        <f>E213*J213</f>
        <v>-5.04</v>
      </c>
      <c r="O213" s="464">
        <v>2</v>
      </c>
      <c r="AA213" s="437">
        <v>1</v>
      </c>
      <c r="AB213" s="437">
        <v>1</v>
      </c>
      <c r="AC213" s="437">
        <v>1</v>
      </c>
      <c r="AZ213" s="437">
        <v>1</v>
      </c>
      <c r="BA213" s="437">
        <f>IF(AZ213=1,G213,0)</f>
        <v>0</v>
      </c>
      <c r="BB213" s="437">
        <f>IF(AZ213=2,G213,0)</f>
        <v>0</v>
      </c>
      <c r="BC213" s="437">
        <f>IF(AZ213=3,G213,0)</f>
        <v>0</v>
      </c>
      <c r="BD213" s="437">
        <f>IF(AZ213=4,G213,0)</f>
        <v>0</v>
      </c>
      <c r="BE213" s="437">
        <f>IF(AZ213=5,G213,0)</f>
        <v>0</v>
      </c>
      <c r="CA213" s="464">
        <v>1</v>
      </c>
      <c r="CB213" s="464">
        <v>1</v>
      </c>
    </row>
    <row r="214" spans="1:80" x14ac:dyDescent="0.2">
      <c r="A214" s="473"/>
      <c r="B214" s="477"/>
      <c r="C214" s="565" t="s">
        <v>897</v>
      </c>
      <c r="D214" s="531"/>
      <c r="E214" s="478">
        <v>3.6</v>
      </c>
      <c r="F214" s="479"/>
      <c r="G214" s="270"/>
      <c r="H214" s="480"/>
      <c r="I214" s="475"/>
      <c r="J214" s="481"/>
      <c r="K214" s="475"/>
      <c r="M214" s="476" t="s">
        <v>897</v>
      </c>
      <c r="O214" s="464"/>
    </row>
    <row r="215" spans="1:80" x14ac:dyDescent="0.2">
      <c r="A215" s="465">
        <v>23</v>
      </c>
      <c r="B215" s="466" t="s">
        <v>905</v>
      </c>
      <c r="C215" s="467" t="s">
        <v>906</v>
      </c>
      <c r="D215" s="468" t="s">
        <v>183</v>
      </c>
      <c r="E215" s="469">
        <v>2</v>
      </c>
      <c r="F215" s="469"/>
      <c r="G215" s="470">
        <f>E215*F215</f>
        <v>0</v>
      </c>
      <c r="H215" s="471">
        <v>0</v>
      </c>
      <c r="I215" s="472">
        <f>E215*H215</f>
        <v>0</v>
      </c>
      <c r="J215" s="471">
        <v>0</v>
      </c>
      <c r="K215" s="472">
        <f>E215*J215</f>
        <v>0</v>
      </c>
      <c r="O215" s="464">
        <v>2</v>
      </c>
      <c r="AA215" s="437">
        <v>1</v>
      </c>
      <c r="AB215" s="437">
        <v>0</v>
      </c>
      <c r="AC215" s="437">
        <v>0</v>
      </c>
      <c r="AZ215" s="437">
        <v>1</v>
      </c>
      <c r="BA215" s="437">
        <f>IF(AZ215=1,G215,0)</f>
        <v>0</v>
      </c>
      <c r="BB215" s="437">
        <f>IF(AZ215=2,G215,0)</f>
        <v>0</v>
      </c>
      <c r="BC215" s="437">
        <f>IF(AZ215=3,G215,0)</f>
        <v>0</v>
      </c>
      <c r="BD215" s="437">
        <f>IF(AZ215=4,G215,0)</f>
        <v>0</v>
      </c>
      <c r="BE215" s="437">
        <f>IF(AZ215=5,G215,0)</f>
        <v>0</v>
      </c>
      <c r="CA215" s="464">
        <v>1</v>
      </c>
      <c r="CB215" s="464">
        <v>0</v>
      </c>
    </row>
    <row r="216" spans="1:80" x14ac:dyDescent="0.2">
      <c r="A216" s="465">
        <v>24</v>
      </c>
      <c r="B216" s="466" t="s">
        <v>907</v>
      </c>
      <c r="C216" s="467" t="s">
        <v>908</v>
      </c>
      <c r="D216" s="468" t="s">
        <v>766</v>
      </c>
      <c r="E216" s="469">
        <v>1.08</v>
      </c>
      <c r="F216" s="469"/>
      <c r="G216" s="470">
        <f>E216*F216</f>
        <v>0</v>
      </c>
      <c r="H216" s="471">
        <v>2.1900000000000001E-3</v>
      </c>
      <c r="I216" s="472">
        <f>E216*H216</f>
        <v>2.3652000000000005E-3</v>
      </c>
      <c r="J216" s="471">
        <v>-7.4999999999999997E-2</v>
      </c>
      <c r="K216" s="472">
        <f>E216*J216</f>
        <v>-8.1000000000000003E-2</v>
      </c>
      <c r="O216" s="464">
        <v>2</v>
      </c>
      <c r="AA216" s="437">
        <v>1</v>
      </c>
      <c r="AB216" s="437">
        <v>1</v>
      </c>
      <c r="AC216" s="437">
        <v>1</v>
      </c>
      <c r="AZ216" s="437">
        <v>1</v>
      </c>
      <c r="BA216" s="437">
        <f>IF(AZ216=1,G216,0)</f>
        <v>0</v>
      </c>
      <c r="BB216" s="437">
        <f>IF(AZ216=2,G216,0)</f>
        <v>0</v>
      </c>
      <c r="BC216" s="437">
        <f>IF(AZ216=3,G216,0)</f>
        <v>0</v>
      </c>
      <c r="BD216" s="437">
        <f>IF(AZ216=4,G216,0)</f>
        <v>0</v>
      </c>
      <c r="BE216" s="437">
        <f>IF(AZ216=5,G216,0)</f>
        <v>0</v>
      </c>
      <c r="CA216" s="464">
        <v>1</v>
      </c>
      <c r="CB216" s="464">
        <v>1</v>
      </c>
    </row>
    <row r="217" spans="1:80" x14ac:dyDescent="0.2">
      <c r="A217" s="473"/>
      <c r="B217" s="477"/>
      <c r="C217" s="565" t="s">
        <v>909</v>
      </c>
      <c r="D217" s="531"/>
      <c r="E217" s="478">
        <v>1.08</v>
      </c>
      <c r="F217" s="479"/>
      <c r="G217" s="270"/>
      <c r="H217" s="480"/>
      <c r="I217" s="475"/>
      <c r="J217" s="481"/>
      <c r="K217" s="475"/>
      <c r="M217" s="476" t="s">
        <v>909</v>
      </c>
      <c r="O217" s="464"/>
    </row>
    <row r="218" spans="1:80" x14ac:dyDescent="0.2">
      <c r="A218" s="482"/>
      <c r="B218" s="483" t="s">
        <v>104</v>
      </c>
      <c r="C218" s="484" t="s">
        <v>891</v>
      </c>
      <c r="D218" s="485"/>
      <c r="E218" s="486"/>
      <c r="F218" s="487"/>
      <c r="G218" s="488">
        <f>SUM(G197:G217)</f>
        <v>0</v>
      </c>
      <c r="H218" s="489"/>
      <c r="I218" s="490">
        <f>SUM(I197:I217)</f>
        <v>2.3652000000000005E-3</v>
      </c>
      <c r="J218" s="489"/>
      <c r="K218" s="490">
        <f>SUM(K197:K217)</f>
        <v>-23.4937</v>
      </c>
      <c r="O218" s="464">
        <v>4</v>
      </c>
      <c r="BA218" s="491">
        <f>SUM(BA197:BA217)</f>
        <v>0</v>
      </c>
      <c r="BB218" s="491">
        <f>SUM(BB197:BB217)</f>
        <v>0</v>
      </c>
      <c r="BC218" s="491">
        <f>SUM(BC197:BC217)</f>
        <v>0</v>
      </c>
      <c r="BD218" s="491">
        <f>SUM(BD197:BD217)</f>
        <v>0</v>
      </c>
      <c r="BE218" s="491">
        <f>SUM(BE197:BE217)</f>
        <v>0</v>
      </c>
    </row>
    <row r="219" spans="1:80" x14ac:dyDescent="0.2">
      <c r="A219" s="454" t="s">
        <v>100</v>
      </c>
      <c r="B219" s="455" t="s">
        <v>910</v>
      </c>
      <c r="C219" s="456" t="s">
        <v>911</v>
      </c>
      <c r="D219" s="457"/>
      <c r="E219" s="458"/>
      <c r="F219" s="458"/>
      <c r="G219" s="459"/>
      <c r="H219" s="460"/>
      <c r="I219" s="461"/>
      <c r="J219" s="462"/>
      <c r="K219" s="463"/>
      <c r="O219" s="464">
        <v>1</v>
      </c>
    </row>
    <row r="220" spans="1:80" x14ac:dyDescent="0.2">
      <c r="A220" s="465">
        <v>25</v>
      </c>
      <c r="B220" s="466" t="s">
        <v>913</v>
      </c>
      <c r="C220" s="467" t="s">
        <v>914</v>
      </c>
      <c r="D220" s="468" t="s">
        <v>166</v>
      </c>
      <c r="E220" s="469">
        <v>3.1</v>
      </c>
      <c r="F220" s="469"/>
      <c r="G220" s="470">
        <f>E220*F220</f>
        <v>0</v>
      </c>
      <c r="H220" s="471">
        <v>4.8999999999999998E-4</v>
      </c>
      <c r="I220" s="472">
        <f>E220*H220</f>
        <v>1.519E-3</v>
      </c>
      <c r="J220" s="471">
        <v>-1.2999999999999999E-2</v>
      </c>
      <c r="K220" s="472">
        <f>E220*J220</f>
        <v>-4.0300000000000002E-2</v>
      </c>
      <c r="O220" s="464">
        <v>2</v>
      </c>
      <c r="AA220" s="437">
        <v>1</v>
      </c>
      <c r="AB220" s="437">
        <v>1</v>
      </c>
      <c r="AC220" s="437">
        <v>1</v>
      </c>
      <c r="AZ220" s="437">
        <v>1</v>
      </c>
      <c r="BA220" s="437">
        <f>IF(AZ220=1,G220,0)</f>
        <v>0</v>
      </c>
      <c r="BB220" s="437">
        <f>IF(AZ220=2,G220,0)</f>
        <v>0</v>
      </c>
      <c r="BC220" s="437">
        <f>IF(AZ220=3,G220,0)</f>
        <v>0</v>
      </c>
      <c r="BD220" s="437">
        <f>IF(AZ220=4,G220,0)</f>
        <v>0</v>
      </c>
      <c r="BE220" s="437">
        <f>IF(AZ220=5,G220,0)</f>
        <v>0</v>
      </c>
      <c r="CA220" s="464">
        <v>1</v>
      </c>
      <c r="CB220" s="464">
        <v>1</v>
      </c>
    </row>
    <row r="221" spans="1:80" x14ac:dyDescent="0.2">
      <c r="A221" s="473"/>
      <c r="B221" s="474"/>
      <c r="C221" s="557"/>
      <c r="D221" s="558"/>
      <c r="E221" s="558"/>
      <c r="F221" s="558"/>
      <c r="G221" s="559"/>
      <c r="I221" s="475"/>
      <c r="K221" s="475"/>
      <c r="L221" s="476"/>
      <c r="O221" s="464">
        <v>3</v>
      </c>
    </row>
    <row r="222" spans="1:80" x14ac:dyDescent="0.2">
      <c r="A222" s="473"/>
      <c r="B222" s="477"/>
      <c r="C222" s="565" t="s">
        <v>915</v>
      </c>
      <c r="D222" s="531"/>
      <c r="E222" s="478">
        <v>3.1</v>
      </c>
      <c r="F222" s="479"/>
      <c r="G222" s="270"/>
      <c r="H222" s="480"/>
      <c r="I222" s="475"/>
      <c r="J222" s="481"/>
      <c r="K222" s="475"/>
      <c r="M222" s="476" t="s">
        <v>915</v>
      </c>
      <c r="O222" s="464"/>
    </row>
    <row r="223" spans="1:80" x14ac:dyDescent="0.2">
      <c r="A223" s="465">
        <v>26</v>
      </c>
      <c r="B223" s="466" t="s">
        <v>635</v>
      </c>
      <c r="C223" s="467" t="s">
        <v>636</v>
      </c>
      <c r="D223" s="468" t="s">
        <v>166</v>
      </c>
      <c r="E223" s="469">
        <v>24.8</v>
      </c>
      <c r="F223" s="469"/>
      <c r="G223" s="470">
        <f>E223*F223</f>
        <v>0</v>
      </c>
      <c r="H223" s="471">
        <v>4.8999999999999998E-4</v>
      </c>
      <c r="I223" s="472">
        <f>E223*H223</f>
        <v>1.2152E-2</v>
      </c>
      <c r="J223" s="471">
        <v>-1.7999999999999999E-2</v>
      </c>
      <c r="K223" s="472">
        <f>E223*J223</f>
        <v>-0.44639999999999996</v>
      </c>
      <c r="O223" s="464">
        <v>2</v>
      </c>
      <c r="AA223" s="437">
        <v>1</v>
      </c>
      <c r="AB223" s="437">
        <v>1</v>
      </c>
      <c r="AC223" s="437">
        <v>1</v>
      </c>
      <c r="AZ223" s="437">
        <v>1</v>
      </c>
      <c r="BA223" s="437">
        <f>IF(AZ223=1,G223,0)</f>
        <v>0</v>
      </c>
      <c r="BB223" s="437">
        <f>IF(AZ223=2,G223,0)</f>
        <v>0</v>
      </c>
      <c r="BC223" s="437">
        <f>IF(AZ223=3,G223,0)</f>
        <v>0</v>
      </c>
      <c r="BD223" s="437">
        <f>IF(AZ223=4,G223,0)</f>
        <v>0</v>
      </c>
      <c r="BE223" s="437">
        <f>IF(AZ223=5,G223,0)</f>
        <v>0</v>
      </c>
      <c r="CA223" s="464">
        <v>1</v>
      </c>
      <c r="CB223" s="464">
        <v>1</v>
      </c>
    </row>
    <row r="224" spans="1:80" x14ac:dyDescent="0.2">
      <c r="A224" s="473"/>
      <c r="B224" s="477"/>
      <c r="C224" s="565" t="s">
        <v>916</v>
      </c>
      <c r="D224" s="531"/>
      <c r="E224" s="478">
        <v>6.2</v>
      </c>
      <c r="F224" s="479"/>
      <c r="G224" s="270"/>
      <c r="H224" s="480"/>
      <c r="I224" s="475"/>
      <c r="J224" s="481"/>
      <c r="K224" s="475"/>
      <c r="M224" s="476" t="s">
        <v>916</v>
      </c>
      <c r="O224" s="464"/>
    </row>
    <row r="225" spans="1:80" x14ac:dyDescent="0.2">
      <c r="A225" s="473"/>
      <c r="B225" s="477"/>
      <c r="C225" s="565" t="s">
        <v>917</v>
      </c>
      <c r="D225" s="531"/>
      <c r="E225" s="478">
        <v>18.600000000000001</v>
      </c>
      <c r="F225" s="479"/>
      <c r="G225" s="270"/>
      <c r="H225" s="480"/>
      <c r="I225" s="475"/>
      <c r="J225" s="481"/>
      <c r="K225" s="475"/>
      <c r="M225" s="476" t="s">
        <v>917</v>
      </c>
      <c r="O225" s="464"/>
    </row>
    <row r="226" spans="1:80" x14ac:dyDescent="0.2">
      <c r="A226" s="465">
        <v>27</v>
      </c>
      <c r="B226" s="466" t="s">
        <v>918</v>
      </c>
      <c r="C226" s="467" t="s">
        <v>919</v>
      </c>
      <c r="D226" s="468" t="s">
        <v>166</v>
      </c>
      <c r="E226" s="469">
        <v>12.4</v>
      </c>
      <c r="F226" s="469"/>
      <c r="G226" s="470">
        <f>E226*F226</f>
        <v>0</v>
      </c>
      <c r="H226" s="471">
        <v>4.8999999999999998E-4</v>
      </c>
      <c r="I226" s="472">
        <f>E226*H226</f>
        <v>6.0759999999999998E-3</v>
      </c>
      <c r="J226" s="471">
        <v>-0.04</v>
      </c>
      <c r="K226" s="472">
        <f>E226*J226</f>
        <v>-0.49600000000000005</v>
      </c>
      <c r="O226" s="464">
        <v>2</v>
      </c>
      <c r="AA226" s="437">
        <v>1</v>
      </c>
      <c r="AB226" s="437">
        <v>1</v>
      </c>
      <c r="AC226" s="437">
        <v>1</v>
      </c>
      <c r="AZ226" s="437">
        <v>1</v>
      </c>
      <c r="BA226" s="437">
        <f>IF(AZ226=1,G226,0)</f>
        <v>0</v>
      </c>
      <c r="BB226" s="437">
        <f>IF(AZ226=2,G226,0)</f>
        <v>0</v>
      </c>
      <c r="BC226" s="437">
        <f>IF(AZ226=3,G226,0)</f>
        <v>0</v>
      </c>
      <c r="BD226" s="437">
        <f>IF(AZ226=4,G226,0)</f>
        <v>0</v>
      </c>
      <c r="BE226" s="437">
        <f>IF(AZ226=5,G226,0)</f>
        <v>0</v>
      </c>
      <c r="CA226" s="464">
        <v>1</v>
      </c>
      <c r="CB226" s="464">
        <v>1</v>
      </c>
    </row>
    <row r="227" spans="1:80" x14ac:dyDescent="0.2">
      <c r="A227" s="473"/>
      <c r="B227" s="477"/>
      <c r="C227" s="565" t="s">
        <v>920</v>
      </c>
      <c r="D227" s="531"/>
      <c r="E227" s="478">
        <v>3.1</v>
      </c>
      <c r="F227" s="479"/>
      <c r="G227" s="270"/>
      <c r="H227" s="480"/>
      <c r="I227" s="475"/>
      <c r="J227" s="481"/>
      <c r="K227" s="475"/>
      <c r="M227" s="476" t="s">
        <v>920</v>
      </c>
      <c r="O227" s="464"/>
    </row>
    <row r="228" spans="1:80" x14ac:dyDescent="0.2">
      <c r="A228" s="473"/>
      <c r="B228" s="477"/>
      <c r="C228" s="565" t="s">
        <v>921</v>
      </c>
      <c r="D228" s="531"/>
      <c r="E228" s="478">
        <v>9.3000000000000007</v>
      </c>
      <c r="F228" s="479"/>
      <c r="G228" s="270"/>
      <c r="H228" s="480"/>
      <c r="I228" s="475"/>
      <c r="J228" s="481"/>
      <c r="K228" s="475"/>
      <c r="M228" s="476" t="s">
        <v>921</v>
      </c>
      <c r="O228" s="464"/>
    </row>
    <row r="229" spans="1:80" x14ac:dyDescent="0.2">
      <c r="A229" s="465">
        <v>28</v>
      </c>
      <c r="B229" s="466" t="s">
        <v>922</v>
      </c>
      <c r="C229" s="467" t="s">
        <v>923</v>
      </c>
      <c r="D229" s="468" t="s">
        <v>766</v>
      </c>
      <c r="E229" s="469">
        <v>73.58</v>
      </c>
      <c r="F229" s="469"/>
      <c r="G229" s="470">
        <f>E229*F229</f>
        <v>0</v>
      </c>
      <c r="H229" s="471">
        <v>0</v>
      </c>
      <c r="I229" s="472">
        <f>E229*H229</f>
        <v>0</v>
      </c>
      <c r="J229" s="471">
        <v>-4.5999999999999999E-2</v>
      </c>
      <c r="K229" s="472">
        <f>E229*J229</f>
        <v>-3.3846799999999999</v>
      </c>
      <c r="O229" s="464">
        <v>2</v>
      </c>
      <c r="AA229" s="437">
        <v>1</v>
      </c>
      <c r="AB229" s="437">
        <v>1</v>
      </c>
      <c r="AC229" s="437">
        <v>1</v>
      </c>
      <c r="AZ229" s="437">
        <v>1</v>
      </c>
      <c r="BA229" s="437">
        <f>IF(AZ229=1,G229,0)</f>
        <v>0</v>
      </c>
      <c r="BB229" s="437">
        <f>IF(AZ229=2,G229,0)</f>
        <v>0</v>
      </c>
      <c r="BC229" s="437">
        <f>IF(AZ229=3,G229,0)</f>
        <v>0</v>
      </c>
      <c r="BD229" s="437">
        <f>IF(AZ229=4,G229,0)</f>
        <v>0</v>
      </c>
      <c r="BE229" s="437">
        <f>IF(AZ229=5,G229,0)</f>
        <v>0</v>
      </c>
      <c r="CA229" s="464">
        <v>1</v>
      </c>
      <c r="CB229" s="464">
        <v>1</v>
      </c>
    </row>
    <row r="230" spans="1:80" x14ac:dyDescent="0.2">
      <c r="A230" s="473"/>
      <c r="B230" s="477"/>
      <c r="C230" s="565" t="s">
        <v>851</v>
      </c>
      <c r="D230" s="531"/>
      <c r="E230" s="478">
        <v>4.16</v>
      </c>
      <c r="F230" s="479"/>
      <c r="G230" s="270"/>
      <c r="H230" s="480"/>
      <c r="I230" s="475"/>
      <c r="J230" s="481"/>
      <c r="K230" s="475"/>
      <c r="M230" s="476" t="s">
        <v>851</v>
      </c>
      <c r="O230" s="464"/>
    </row>
    <row r="231" spans="1:80" x14ac:dyDescent="0.2">
      <c r="A231" s="473"/>
      <c r="B231" s="477"/>
      <c r="C231" s="565" t="s">
        <v>852</v>
      </c>
      <c r="D231" s="531"/>
      <c r="E231" s="478">
        <v>4.16</v>
      </c>
      <c r="F231" s="479"/>
      <c r="G231" s="270"/>
      <c r="H231" s="480"/>
      <c r="I231" s="475"/>
      <c r="J231" s="481"/>
      <c r="K231" s="475"/>
      <c r="M231" s="476" t="s">
        <v>852</v>
      </c>
      <c r="O231" s="464"/>
    </row>
    <row r="232" spans="1:80" x14ac:dyDescent="0.2">
      <c r="A232" s="473"/>
      <c r="B232" s="477"/>
      <c r="C232" s="565" t="s">
        <v>853</v>
      </c>
      <c r="D232" s="531"/>
      <c r="E232" s="478">
        <v>1.5</v>
      </c>
      <c r="F232" s="479"/>
      <c r="G232" s="270"/>
      <c r="H232" s="480"/>
      <c r="I232" s="475"/>
      <c r="J232" s="481"/>
      <c r="K232" s="475"/>
      <c r="M232" s="476" t="s">
        <v>853</v>
      </c>
      <c r="O232" s="464"/>
    </row>
    <row r="233" spans="1:80" x14ac:dyDescent="0.2">
      <c r="A233" s="473"/>
      <c r="B233" s="477"/>
      <c r="C233" s="565" t="s">
        <v>854</v>
      </c>
      <c r="D233" s="531"/>
      <c r="E233" s="478">
        <v>21.32</v>
      </c>
      <c r="F233" s="479"/>
      <c r="G233" s="270"/>
      <c r="H233" s="480"/>
      <c r="I233" s="475"/>
      <c r="J233" s="481"/>
      <c r="K233" s="475"/>
      <c r="M233" s="476" t="s">
        <v>854</v>
      </c>
      <c r="O233" s="464"/>
    </row>
    <row r="234" spans="1:80" x14ac:dyDescent="0.2">
      <c r="A234" s="473"/>
      <c r="B234" s="477"/>
      <c r="C234" s="565" t="s">
        <v>855</v>
      </c>
      <c r="D234" s="531"/>
      <c r="E234" s="478">
        <v>21.32</v>
      </c>
      <c r="F234" s="479"/>
      <c r="G234" s="270"/>
      <c r="H234" s="480"/>
      <c r="I234" s="475"/>
      <c r="J234" s="481"/>
      <c r="K234" s="475"/>
      <c r="M234" s="476" t="s">
        <v>855</v>
      </c>
      <c r="O234" s="464"/>
    </row>
    <row r="235" spans="1:80" x14ac:dyDescent="0.2">
      <c r="A235" s="473"/>
      <c r="B235" s="477"/>
      <c r="C235" s="565" t="s">
        <v>856</v>
      </c>
      <c r="D235" s="531"/>
      <c r="E235" s="478">
        <v>7.2</v>
      </c>
      <c r="F235" s="479"/>
      <c r="G235" s="270"/>
      <c r="H235" s="480"/>
      <c r="I235" s="475"/>
      <c r="J235" s="481"/>
      <c r="K235" s="475"/>
      <c r="M235" s="476" t="s">
        <v>856</v>
      </c>
      <c r="O235" s="464"/>
    </row>
    <row r="236" spans="1:80" x14ac:dyDescent="0.2">
      <c r="A236" s="473"/>
      <c r="B236" s="477"/>
      <c r="C236" s="565" t="s">
        <v>857</v>
      </c>
      <c r="D236" s="531"/>
      <c r="E236" s="478">
        <v>7.2</v>
      </c>
      <c r="F236" s="479"/>
      <c r="G236" s="270"/>
      <c r="H236" s="480"/>
      <c r="I236" s="475"/>
      <c r="J236" s="481"/>
      <c r="K236" s="475"/>
      <c r="M236" s="476" t="s">
        <v>857</v>
      </c>
      <c r="O236" s="464"/>
    </row>
    <row r="237" spans="1:80" x14ac:dyDescent="0.2">
      <c r="A237" s="473"/>
      <c r="B237" s="477"/>
      <c r="C237" s="565" t="s">
        <v>858</v>
      </c>
      <c r="D237" s="531"/>
      <c r="E237" s="478">
        <v>3.36</v>
      </c>
      <c r="F237" s="479"/>
      <c r="G237" s="270"/>
      <c r="H237" s="480"/>
      <c r="I237" s="475"/>
      <c r="J237" s="481"/>
      <c r="K237" s="475"/>
      <c r="M237" s="476" t="s">
        <v>858</v>
      </c>
      <c r="O237" s="464"/>
    </row>
    <row r="238" spans="1:80" x14ac:dyDescent="0.2">
      <c r="A238" s="473"/>
      <c r="B238" s="477"/>
      <c r="C238" s="565" t="s">
        <v>859</v>
      </c>
      <c r="D238" s="531"/>
      <c r="E238" s="478">
        <v>3.36</v>
      </c>
      <c r="F238" s="479"/>
      <c r="G238" s="270"/>
      <c r="H238" s="480"/>
      <c r="I238" s="475"/>
      <c r="J238" s="481"/>
      <c r="K238" s="475"/>
      <c r="M238" s="476" t="s">
        <v>859</v>
      </c>
      <c r="O238" s="464"/>
    </row>
    <row r="239" spans="1:80" x14ac:dyDescent="0.2">
      <c r="A239" s="473"/>
      <c r="B239" s="477"/>
      <c r="C239" s="565" t="s">
        <v>860</v>
      </c>
      <c r="D239" s="531"/>
      <c r="E239" s="478">
        <v>0</v>
      </c>
      <c r="F239" s="479"/>
      <c r="G239" s="270"/>
      <c r="H239" s="480"/>
      <c r="I239" s="475"/>
      <c r="J239" s="481"/>
      <c r="K239" s="475"/>
      <c r="M239" s="476" t="s">
        <v>860</v>
      </c>
      <c r="O239" s="464"/>
    </row>
    <row r="240" spans="1:80" x14ac:dyDescent="0.2">
      <c r="A240" s="465">
        <v>29</v>
      </c>
      <c r="B240" s="466" t="s">
        <v>924</v>
      </c>
      <c r="C240" s="467" t="s">
        <v>925</v>
      </c>
      <c r="D240" s="468" t="s">
        <v>766</v>
      </c>
      <c r="E240" s="469">
        <v>73.58</v>
      </c>
      <c r="F240" s="469"/>
      <c r="G240" s="470">
        <f>E240*F240</f>
        <v>0</v>
      </c>
      <c r="H240" s="471">
        <v>0</v>
      </c>
      <c r="I240" s="472">
        <f>E240*H240</f>
        <v>0</v>
      </c>
      <c r="J240" s="471">
        <v>-6.8000000000000005E-2</v>
      </c>
      <c r="K240" s="472">
        <f>E240*J240</f>
        <v>-5.0034400000000003</v>
      </c>
      <c r="O240" s="464">
        <v>2</v>
      </c>
      <c r="AA240" s="437">
        <v>1</v>
      </c>
      <c r="AB240" s="437">
        <v>1</v>
      </c>
      <c r="AC240" s="437">
        <v>1</v>
      </c>
      <c r="AZ240" s="437">
        <v>1</v>
      </c>
      <c r="BA240" s="437">
        <f>IF(AZ240=1,G240,0)</f>
        <v>0</v>
      </c>
      <c r="BB240" s="437">
        <f>IF(AZ240=2,G240,0)</f>
        <v>0</v>
      </c>
      <c r="BC240" s="437">
        <f>IF(AZ240=3,G240,0)</f>
        <v>0</v>
      </c>
      <c r="BD240" s="437">
        <f>IF(AZ240=4,G240,0)</f>
        <v>0</v>
      </c>
      <c r="BE240" s="437">
        <f>IF(AZ240=5,G240,0)</f>
        <v>0</v>
      </c>
      <c r="CA240" s="464">
        <v>1</v>
      </c>
      <c r="CB240" s="464">
        <v>1</v>
      </c>
    </row>
    <row r="241" spans="1:80" x14ac:dyDescent="0.2">
      <c r="A241" s="473"/>
      <c r="B241" s="477"/>
      <c r="C241" s="565" t="s">
        <v>851</v>
      </c>
      <c r="D241" s="531"/>
      <c r="E241" s="478">
        <v>4.16</v>
      </c>
      <c r="F241" s="479"/>
      <c r="G241" s="270"/>
      <c r="H241" s="480"/>
      <c r="I241" s="475"/>
      <c r="J241" s="481"/>
      <c r="K241" s="475"/>
      <c r="M241" s="476" t="s">
        <v>851</v>
      </c>
      <c r="O241" s="464"/>
    </row>
    <row r="242" spans="1:80" x14ac:dyDescent="0.2">
      <c r="A242" s="473"/>
      <c r="B242" s="477"/>
      <c r="C242" s="565" t="s">
        <v>852</v>
      </c>
      <c r="D242" s="531"/>
      <c r="E242" s="478">
        <v>4.16</v>
      </c>
      <c r="F242" s="479"/>
      <c r="G242" s="270"/>
      <c r="H242" s="480"/>
      <c r="I242" s="475"/>
      <c r="J242" s="481"/>
      <c r="K242" s="475"/>
      <c r="M242" s="476" t="s">
        <v>852</v>
      </c>
      <c r="O242" s="464"/>
    </row>
    <row r="243" spans="1:80" x14ac:dyDescent="0.2">
      <c r="A243" s="473"/>
      <c r="B243" s="477"/>
      <c r="C243" s="565" t="s">
        <v>853</v>
      </c>
      <c r="D243" s="531"/>
      <c r="E243" s="478">
        <v>1.5</v>
      </c>
      <c r="F243" s="479"/>
      <c r="G243" s="270"/>
      <c r="H243" s="480"/>
      <c r="I243" s="475"/>
      <c r="J243" s="481"/>
      <c r="K243" s="475"/>
      <c r="M243" s="476" t="s">
        <v>853</v>
      </c>
      <c r="O243" s="464"/>
    </row>
    <row r="244" spans="1:80" x14ac:dyDescent="0.2">
      <c r="A244" s="473"/>
      <c r="B244" s="477"/>
      <c r="C244" s="565" t="s">
        <v>854</v>
      </c>
      <c r="D244" s="531"/>
      <c r="E244" s="478">
        <v>21.32</v>
      </c>
      <c r="F244" s="479"/>
      <c r="G244" s="270"/>
      <c r="H244" s="480"/>
      <c r="I244" s="475"/>
      <c r="J244" s="481"/>
      <c r="K244" s="475"/>
      <c r="M244" s="476" t="s">
        <v>854</v>
      </c>
      <c r="O244" s="464"/>
    </row>
    <row r="245" spans="1:80" x14ac:dyDescent="0.2">
      <c r="A245" s="473"/>
      <c r="B245" s="477"/>
      <c r="C245" s="565" t="s">
        <v>855</v>
      </c>
      <c r="D245" s="531"/>
      <c r="E245" s="478">
        <v>21.32</v>
      </c>
      <c r="F245" s="479"/>
      <c r="G245" s="270"/>
      <c r="H245" s="480"/>
      <c r="I245" s="475"/>
      <c r="J245" s="481"/>
      <c r="K245" s="475"/>
      <c r="M245" s="476" t="s">
        <v>855</v>
      </c>
      <c r="O245" s="464"/>
    </row>
    <row r="246" spans="1:80" x14ac:dyDescent="0.2">
      <c r="A246" s="473"/>
      <c r="B246" s="477"/>
      <c r="C246" s="565" t="s">
        <v>856</v>
      </c>
      <c r="D246" s="531"/>
      <c r="E246" s="478">
        <v>7.2</v>
      </c>
      <c r="F246" s="479"/>
      <c r="G246" s="270"/>
      <c r="H246" s="480"/>
      <c r="I246" s="475"/>
      <c r="J246" s="481"/>
      <c r="K246" s="475"/>
      <c r="M246" s="476" t="s">
        <v>856</v>
      </c>
      <c r="O246" s="464"/>
    </row>
    <row r="247" spans="1:80" x14ac:dyDescent="0.2">
      <c r="A247" s="473"/>
      <c r="B247" s="477"/>
      <c r="C247" s="565" t="s">
        <v>857</v>
      </c>
      <c r="D247" s="531"/>
      <c r="E247" s="478">
        <v>7.2</v>
      </c>
      <c r="F247" s="479"/>
      <c r="G247" s="270"/>
      <c r="H247" s="480"/>
      <c r="I247" s="475"/>
      <c r="J247" s="481"/>
      <c r="K247" s="475"/>
      <c r="M247" s="476" t="s">
        <v>857</v>
      </c>
      <c r="O247" s="464"/>
    </row>
    <row r="248" spans="1:80" x14ac:dyDescent="0.2">
      <c r="A248" s="473"/>
      <c r="B248" s="477"/>
      <c r="C248" s="565" t="s">
        <v>858</v>
      </c>
      <c r="D248" s="531"/>
      <c r="E248" s="478">
        <v>3.36</v>
      </c>
      <c r="F248" s="479"/>
      <c r="G248" s="270"/>
      <c r="H248" s="480"/>
      <c r="I248" s="475"/>
      <c r="J248" s="481"/>
      <c r="K248" s="475"/>
      <c r="M248" s="476" t="s">
        <v>858</v>
      </c>
      <c r="O248" s="464"/>
    </row>
    <row r="249" spans="1:80" x14ac:dyDescent="0.2">
      <c r="A249" s="473"/>
      <c r="B249" s="477"/>
      <c r="C249" s="565" t="s">
        <v>859</v>
      </c>
      <c r="D249" s="531"/>
      <c r="E249" s="478">
        <v>3.36</v>
      </c>
      <c r="F249" s="479"/>
      <c r="G249" s="270"/>
      <c r="H249" s="480"/>
      <c r="I249" s="475"/>
      <c r="J249" s="481"/>
      <c r="K249" s="475"/>
      <c r="M249" s="476" t="s">
        <v>859</v>
      </c>
      <c r="O249" s="464"/>
    </row>
    <row r="250" spans="1:80" x14ac:dyDescent="0.2">
      <c r="A250" s="473"/>
      <c r="B250" s="477"/>
      <c r="C250" s="565" t="s">
        <v>860</v>
      </c>
      <c r="D250" s="531"/>
      <c r="E250" s="478">
        <v>0</v>
      </c>
      <c r="F250" s="479"/>
      <c r="G250" s="270"/>
      <c r="H250" s="480"/>
      <c r="I250" s="475"/>
      <c r="J250" s="481"/>
      <c r="K250" s="475"/>
      <c r="M250" s="476" t="s">
        <v>860</v>
      </c>
      <c r="O250" s="464"/>
    </row>
    <row r="251" spans="1:80" x14ac:dyDescent="0.2">
      <c r="A251" s="482"/>
      <c r="B251" s="483" t="s">
        <v>104</v>
      </c>
      <c r="C251" s="484" t="s">
        <v>912</v>
      </c>
      <c r="D251" s="485"/>
      <c r="E251" s="486"/>
      <c r="F251" s="487"/>
      <c r="G251" s="488">
        <f>SUM(G219:G250)</f>
        <v>0</v>
      </c>
      <c r="H251" s="489"/>
      <c r="I251" s="490">
        <f>SUM(I219:I250)</f>
        <v>1.9747000000000001E-2</v>
      </c>
      <c r="J251" s="489"/>
      <c r="K251" s="490">
        <f>SUM(K219:K250)</f>
        <v>-9.3708200000000001</v>
      </c>
      <c r="O251" s="464">
        <v>4</v>
      </c>
      <c r="BA251" s="491">
        <f>SUM(BA219:BA250)</f>
        <v>0</v>
      </c>
      <c r="BB251" s="491">
        <f>SUM(BB219:BB250)</f>
        <v>0</v>
      </c>
      <c r="BC251" s="491">
        <f>SUM(BC219:BC250)</f>
        <v>0</v>
      </c>
      <c r="BD251" s="491">
        <f>SUM(BD219:BD250)</f>
        <v>0</v>
      </c>
      <c r="BE251" s="491">
        <f>SUM(BE219:BE250)</f>
        <v>0</v>
      </c>
    </row>
    <row r="252" spans="1:80" x14ac:dyDescent="0.2">
      <c r="A252" s="454" t="s">
        <v>100</v>
      </c>
      <c r="B252" s="455" t="s">
        <v>926</v>
      </c>
      <c r="C252" s="456" t="s">
        <v>927</v>
      </c>
      <c r="D252" s="457"/>
      <c r="E252" s="458"/>
      <c r="F252" s="458"/>
      <c r="G252" s="459"/>
      <c r="H252" s="460"/>
      <c r="I252" s="461"/>
      <c r="J252" s="462"/>
      <c r="K252" s="463"/>
      <c r="O252" s="464">
        <v>1</v>
      </c>
    </row>
    <row r="253" spans="1:80" x14ac:dyDescent="0.2">
      <c r="A253" s="465">
        <v>30</v>
      </c>
      <c r="B253" s="466" t="s">
        <v>929</v>
      </c>
      <c r="C253" s="467" t="s">
        <v>930</v>
      </c>
      <c r="D253" s="468" t="s">
        <v>190</v>
      </c>
      <c r="E253" s="469">
        <v>36.406004899999999</v>
      </c>
      <c r="F253" s="469"/>
      <c r="G253" s="470">
        <f>E253*F253</f>
        <v>0</v>
      </c>
      <c r="H253" s="471">
        <v>0</v>
      </c>
      <c r="I253" s="472">
        <f>E253*H253</f>
        <v>0</v>
      </c>
      <c r="J253" s="471"/>
      <c r="K253" s="472">
        <f>E253*J253</f>
        <v>0</v>
      </c>
      <c r="O253" s="464">
        <v>2</v>
      </c>
      <c r="AA253" s="437">
        <v>7</v>
      </c>
      <c r="AB253" s="437">
        <v>1</v>
      </c>
      <c r="AC253" s="437">
        <v>2</v>
      </c>
      <c r="AZ253" s="437">
        <v>1</v>
      </c>
      <c r="BA253" s="437">
        <f>IF(AZ253=1,G253,0)</f>
        <v>0</v>
      </c>
      <c r="BB253" s="437">
        <f>IF(AZ253=2,G253,0)</f>
        <v>0</v>
      </c>
      <c r="BC253" s="437">
        <f>IF(AZ253=3,G253,0)</f>
        <v>0</v>
      </c>
      <c r="BD253" s="437">
        <f>IF(AZ253=4,G253,0)</f>
        <v>0</v>
      </c>
      <c r="BE253" s="437">
        <f>IF(AZ253=5,G253,0)</f>
        <v>0</v>
      </c>
      <c r="CA253" s="464">
        <v>7</v>
      </c>
      <c r="CB253" s="464">
        <v>1</v>
      </c>
    </row>
    <row r="254" spans="1:80" x14ac:dyDescent="0.2">
      <c r="A254" s="482"/>
      <c r="B254" s="483" t="s">
        <v>104</v>
      </c>
      <c r="C254" s="484" t="s">
        <v>928</v>
      </c>
      <c r="D254" s="485"/>
      <c r="E254" s="486"/>
      <c r="F254" s="487"/>
      <c r="G254" s="488">
        <f>SUM(G252:G253)</f>
        <v>0</v>
      </c>
      <c r="H254" s="489"/>
      <c r="I254" s="490">
        <f>SUM(I252:I253)</f>
        <v>0</v>
      </c>
      <c r="J254" s="489"/>
      <c r="K254" s="490">
        <f>SUM(K252:K253)</f>
        <v>0</v>
      </c>
      <c r="O254" s="464">
        <v>4</v>
      </c>
      <c r="BA254" s="491">
        <f>SUM(BA252:BA253)</f>
        <v>0</v>
      </c>
      <c r="BB254" s="491">
        <f>SUM(BB252:BB253)</f>
        <v>0</v>
      </c>
      <c r="BC254" s="491">
        <f>SUM(BC252:BC253)</f>
        <v>0</v>
      </c>
      <c r="BD254" s="491">
        <f>SUM(BD252:BD253)</f>
        <v>0</v>
      </c>
      <c r="BE254" s="491">
        <f>SUM(BE252:BE253)</f>
        <v>0</v>
      </c>
    </row>
    <row r="255" spans="1:80" x14ac:dyDescent="0.2">
      <c r="A255" s="454" t="s">
        <v>100</v>
      </c>
      <c r="B255" s="455" t="s">
        <v>931</v>
      </c>
      <c r="C255" s="456" t="s">
        <v>932</v>
      </c>
      <c r="D255" s="457"/>
      <c r="E255" s="458"/>
      <c r="F255" s="458"/>
      <c r="G255" s="459"/>
      <c r="H255" s="460"/>
      <c r="I255" s="461"/>
      <c r="J255" s="462"/>
      <c r="K255" s="463"/>
      <c r="O255" s="464">
        <v>1</v>
      </c>
    </row>
    <row r="256" spans="1:80" x14ac:dyDescent="0.2">
      <c r="A256" s="465">
        <v>31</v>
      </c>
      <c r="B256" s="466" t="s">
        <v>934</v>
      </c>
      <c r="C256" s="467" t="s">
        <v>935</v>
      </c>
      <c r="D256" s="468" t="s">
        <v>766</v>
      </c>
      <c r="E256" s="469">
        <v>26.4</v>
      </c>
      <c r="F256" s="469"/>
      <c r="G256" s="470">
        <f>E256*F256</f>
        <v>0</v>
      </c>
      <c r="H256" s="471">
        <v>4.0999999999999999E-4</v>
      </c>
      <c r="I256" s="472">
        <f>E256*H256</f>
        <v>1.0823999999999999E-2</v>
      </c>
      <c r="J256" s="471">
        <v>0</v>
      </c>
      <c r="K256" s="472">
        <f>E256*J256</f>
        <v>0</v>
      </c>
      <c r="O256" s="464">
        <v>2</v>
      </c>
      <c r="AA256" s="437">
        <v>1</v>
      </c>
      <c r="AB256" s="437">
        <v>7</v>
      </c>
      <c r="AC256" s="437">
        <v>7</v>
      </c>
      <c r="AZ256" s="437">
        <v>2</v>
      </c>
      <c r="BA256" s="437">
        <f>IF(AZ256=1,G256,0)</f>
        <v>0</v>
      </c>
      <c r="BB256" s="437">
        <f>IF(AZ256=2,G256,0)</f>
        <v>0</v>
      </c>
      <c r="BC256" s="437">
        <f>IF(AZ256=3,G256,0)</f>
        <v>0</v>
      </c>
      <c r="BD256" s="437">
        <f>IF(AZ256=4,G256,0)</f>
        <v>0</v>
      </c>
      <c r="BE256" s="437">
        <f>IF(AZ256=5,G256,0)</f>
        <v>0</v>
      </c>
      <c r="CA256" s="464">
        <v>1</v>
      </c>
      <c r="CB256" s="464">
        <v>7</v>
      </c>
    </row>
    <row r="257" spans="1:80" x14ac:dyDescent="0.2">
      <c r="A257" s="473"/>
      <c r="B257" s="477"/>
      <c r="C257" s="565" t="s">
        <v>936</v>
      </c>
      <c r="D257" s="531"/>
      <c r="E257" s="478">
        <v>26.4</v>
      </c>
      <c r="F257" s="479"/>
      <c r="G257" s="270"/>
      <c r="H257" s="480"/>
      <c r="I257" s="475"/>
      <c r="J257" s="481"/>
      <c r="K257" s="475"/>
      <c r="M257" s="476" t="s">
        <v>936</v>
      </c>
      <c r="O257" s="464"/>
    </row>
    <row r="258" spans="1:80" x14ac:dyDescent="0.2">
      <c r="A258" s="465">
        <v>32</v>
      </c>
      <c r="B258" s="466" t="s">
        <v>937</v>
      </c>
      <c r="C258" s="467" t="s">
        <v>938</v>
      </c>
      <c r="D258" s="468" t="s">
        <v>766</v>
      </c>
      <c r="E258" s="469">
        <v>9.82</v>
      </c>
      <c r="F258" s="469"/>
      <c r="G258" s="470">
        <f>E258*F258</f>
        <v>0</v>
      </c>
      <c r="H258" s="471">
        <v>1.6000000000000001E-3</v>
      </c>
      <c r="I258" s="472">
        <f>E258*H258</f>
        <v>1.5712E-2</v>
      </c>
      <c r="J258" s="471">
        <v>0</v>
      </c>
      <c r="K258" s="472">
        <f>E258*J258</f>
        <v>0</v>
      </c>
      <c r="O258" s="464">
        <v>2</v>
      </c>
      <c r="AA258" s="437">
        <v>1</v>
      </c>
      <c r="AB258" s="437">
        <v>7</v>
      </c>
      <c r="AC258" s="437">
        <v>7</v>
      </c>
      <c r="AZ258" s="437">
        <v>2</v>
      </c>
      <c r="BA258" s="437">
        <f>IF(AZ258=1,G258,0)</f>
        <v>0</v>
      </c>
      <c r="BB258" s="437">
        <f>IF(AZ258=2,G258,0)</f>
        <v>0</v>
      </c>
      <c r="BC258" s="437">
        <f>IF(AZ258=3,G258,0)</f>
        <v>0</v>
      </c>
      <c r="BD258" s="437">
        <f>IF(AZ258=4,G258,0)</f>
        <v>0</v>
      </c>
      <c r="BE258" s="437">
        <f>IF(AZ258=5,G258,0)</f>
        <v>0</v>
      </c>
      <c r="CA258" s="464">
        <v>1</v>
      </c>
      <c r="CB258" s="464">
        <v>7</v>
      </c>
    </row>
    <row r="259" spans="1:80" x14ac:dyDescent="0.2">
      <c r="A259" s="473"/>
      <c r="B259" s="477"/>
      <c r="C259" s="565" t="s">
        <v>851</v>
      </c>
      <c r="D259" s="531"/>
      <c r="E259" s="478">
        <v>4.16</v>
      </c>
      <c r="F259" s="479"/>
      <c r="G259" s="270"/>
      <c r="H259" s="480"/>
      <c r="I259" s="475"/>
      <c r="J259" s="481"/>
      <c r="K259" s="475"/>
      <c r="M259" s="476" t="s">
        <v>851</v>
      </c>
      <c r="O259" s="464"/>
    </row>
    <row r="260" spans="1:80" x14ac:dyDescent="0.2">
      <c r="A260" s="473"/>
      <c r="B260" s="477"/>
      <c r="C260" s="565" t="s">
        <v>852</v>
      </c>
      <c r="D260" s="531"/>
      <c r="E260" s="478">
        <v>4.16</v>
      </c>
      <c r="F260" s="479"/>
      <c r="G260" s="270"/>
      <c r="H260" s="480"/>
      <c r="I260" s="475"/>
      <c r="J260" s="481"/>
      <c r="K260" s="475"/>
      <c r="M260" s="476" t="s">
        <v>852</v>
      </c>
      <c r="O260" s="464"/>
    </row>
    <row r="261" spans="1:80" x14ac:dyDescent="0.2">
      <c r="A261" s="473"/>
      <c r="B261" s="477"/>
      <c r="C261" s="565" t="s">
        <v>853</v>
      </c>
      <c r="D261" s="531"/>
      <c r="E261" s="478">
        <v>1.5</v>
      </c>
      <c r="F261" s="479"/>
      <c r="G261" s="270"/>
      <c r="H261" s="480"/>
      <c r="I261" s="475"/>
      <c r="J261" s="481"/>
      <c r="K261" s="475"/>
      <c r="M261" s="476" t="s">
        <v>853</v>
      </c>
      <c r="O261" s="464"/>
    </row>
    <row r="262" spans="1:80" x14ac:dyDescent="0.2">
      <c r="A262" s="465">
        <v>33</v>
      </c>
      <c r="B262" s="466" t="s">
        <v>939</v>
      </c>
      <c r="C262" s="467" t="s">
        <v>940</v>
      </c>
      <c r="D262" s="468" t="s">
        <v>166</v>
      </c>
      <c r="E262" s="469">
        <v>3.2</v>
      </c>
      <c r="F262" s="469"/>
      <c r="G262" s="470">
        <f>E262*F262</f>
        <v>0</v>
      </c>
      <c r="H262" s="471">
        <v>1.8000000000000001E-4</v>
      </c>
      <c r="I262" s="472">
        <f>E262*H262</f>
        <v>5.7600000000000001E-4</v>
      </c>
      <c r="J262" s="471">
        <v>0</v>
      </c>
      <c r="K262" s="472">
        <f>E262*J262</f>
        <v>0</v>
      </c>
      <c r="O262" s="464">
        <v>2</v>
      </c>
      <c r="AA262" s="437">
        <v>1</v>
      </c>
      <c r="AB262" s="437">
        <v>7</v>
      </c>
      <c r="AC262" s="437">
        <v>7</v>
      </c>
      <c r="AZ262" s="437">
        <v>2</v>
      </c>
      <c r="BA262" s="437">
        <f>IF(AZ262=1,G262,0)</f>
        <v>0</v>
      </c>
      <c r="BB262" s="437">
        <f>IF(AZ262=2,G262,0)</f>
        <v>0</v>
      </c>
      <c r="BC262" s="437">
        <f>IF(AZ262=3,G262,0)</f>
        <v>0</v>
      </c>
      <c r="BD262" s="437">
        <f>IF(AZ262=4,G262,0)</f>
        <v>0</v>
      </c>
      <c r="BE262" s="437">
        <f>IF(AZ262=5,G262,0)</f>
        <v>0</v>
      </c>
      <c r="CA262" s="464">
        <v>1</v>
      </c>
      <c r="CB262" s="464">
        <v>7</v>
      </c>
    </row>
    <row r="263" spans="1:80" x14ac:dyDescent="0.2">
      <c r="A263" s="473"/>
      <c r="B263" s="477"/>
      <c r="C263" s="565" t="s">
        <v>941</v>
      </c>
      <c r="D263" s="531"/>
      <c r="E263" s="478">
        <v>3.2</v>
      </c>
      <c r="F263" s="479"/>
      <c r="G263" s="270"/>
      <c r="H263" s="480"/>
      <c r="I263" s="475"/>
      <c r="J263" s="481"/>
      <c r="K263" s="475"/>
      <c r="M263" s="476" t="s">
        <v>941</v>
      </c>
      <c r="O263" s="464"/>
    </row>
    <row r="264" spans="1:80" x14ac:dyDescent="0.2">
      <c r="A264" s="465">
        <v>34</v>
      </c>
      <c r="B264" s="466" t="s">
        <v>942</v>
      </c>
      <c r="C264" s="467" t="s">
        <v>943</v>
      </c>
      <c r="D264" s="468" t="s">
        <v>880</v>
      </c>
      <c r="E264" s="469">
        <v>1</v>
      </c>
      <c r="F264" s="469"/>
      <c r="G264" s="470">
        <f>E264*F264</f>
        <v>0</v>
      </c>
      <c r="H264" s="471">
        <v>0</v>
      </c>
      <c r="I264" s="472">
        <f>E264*H264</f>
        <v>0</v>
      </c>
      <c r="J264" s="471"/>
      <c r="K264" s="472">
        <f>E264*J264</f>
        <v>0</v>
      </c>
      <c r="O264" s="464">
        <v>2</v>
      </c>
      <c r="AA264" s="437">
        <v>12</v>
      </c>
      <c r="AB264" s="437">
        <v>0</v>
      </c>
      <c r="AC264" s="437">
        <v>21</v>
      </c>
      <c r="AZ264" s="437">
        <v>2</v>
      </c>
      <c r="BA264" s="437">
        <f>IF(AZ264=1,G264,0)</f>
        <v>0</v>
      </c>
      <c r="BB264" s="437">
        <f>IF(AZ264=2,G264,0)</f>
        <v>0</v>
      </c>
      <c r="BC264" s="437">
        <f>IF(AZ264=3,G264,0)</f>
        <v>0</v>
      </c>
      <c r="BD264" s="437">
        <f>IF(AZ264=4,G264,0)</f>
        <v>0</v>
      </c>
      <c r="BE264" s="437">
        <f>IF(AZ264=5,G264,0)</f>
        <v>0</v>
      </c>
      <c r="CA264" s="464">
        <v>12</v>
      </c>
      <c r="CB264" s="464">
        <v>0</v>
      </c>
    </row>
    <row r="265" spans="1:80" x14ac:dyDescent="0.2">
      <c r="A265" s="465">
        <v>35</v>
      </c>
      <c r="B265" s="466" t="s">
        <v>944</v>
      </c>
      <c r="C265" s="467" t="s">
        <v>945</v>
      </c>
      <c r="D265" s="468" t="s">
        <v>766</v>
      </c>
      <c r="E265" s="469">
        <v>30.36</v>
      </c>
      <c r="F265" s="469"/>
      <c r="G265" s="470">
        <f>E265*F265</f>
        <v>0</v>
      </c>
      <c r="H265" s="471">
        <v>4.4999999999999997E-3</v>
      </c>
      <c r="I265" s="472">
        <f>E265*H265</f>
        <v>0.13661999999999999</v>
      </c>
      <c r="J265" s="471"/>
      <c r="K265" s="472">
        <f>E265*J265</f>
        <v>0</v>
      </c>
      <c r="O265" s="464">
        <v>2</v>
      </c>
      <c r="AA265" s="437">
        <v>3</v>
      </c>
      <c r="AB265" s="437">
        <v>1</v>
      </c>
      <c r="AC265" s="437" t="s">
        <v>944</v>
      </c>
      <c r="AZ265" s="437">
        <v>2</v>
      </c>
      <c r="BA265" s="437">
        <f>IF(AZ265=1,G265,0)</f>
        <v>0</v>
      </c>
      <c r="BB265" s="437">
        <f>IF(AZ265=2,G265,0)</f>
        <v>0</v>
      </c>
      <c r="BC265" s="437">
        <f>IF(AZ265=3,G265,0)</f>
        <v>0</v>
      </c>
      <c r="BD265" s="437">
        <f>IF(AZ265=4,G265,0)</f>
        <v>0</v>
      </c>
      <c r="BE265" s="437">
        <f>IF(AZ265=5,G265,0)</f>
        <v>0</v>
      </c>
      <c r="CA265" s="464">
        <v>3</v>
      </c>
      <c r="CB265" s="464">
        <v>1</v>
      </c>
    </row>
    <row r="266" spans="1:80" x14ac:dyDescent="0.2">
      <c r="A266" s="473"/>
      <c r="B266" s="477"/>
      <c r="C266" s="565" t="s">
        <v>946</v>
      </c>
      <c r="D266" s="531"/>
      <c r="E266" s="478">
        <v>30.36</v>
      </c>
      <c r="F266" s="479"/>
      <c r="G266" s="270"/>
      <c r="H266" s="480"/>
      <c r="I266" s="475"/>
      <c r="J266" s="481"/>
      <c r="K266" s="475"/>
      <c r="M266" s="476" t="s">
        <v>946</v>
      </c>
      <c r="O266" s="464"/>
    </row>
    <row r="267" spans="1:80" x14ac:dyDescent="0.2">
      <c r="A267" s="482"/>
      <c r="B267" s="483" t="s">
        <v>104</v>
      </c>
      <c r="C267" s="484" t="s">
        <v>933</v>
      </c>
      <c r="D267" s="485"/>
      <c r="E267" s="486"/>
      <c r="F267" s="487"/>
      <c r="G267" s="488">
        <f>SUM(G255:G266)</f>
        <v>0</v>
      </c>
      <c r="H267" s="489"/>
      <c r="I267" s="490">
        <f>SUM(I255:I266)</f>
        <v>0.16373199999999999</v>
      </c>
      <c r="J267" s="489"/>
      <c r="K267" s="490">
        <f>SUM(K255:K266)</f>
        <v>0</v>
      </c>
      <c r="O267" s="464">
        <v>4</v>
      </c>
      <c r="BA267" s="491">
        <f>SUM(BA255:BA266)</f>
        <v>0</v>
      </c>
      <c r="BB267" s="491">
        <f>SUM(BB255:BB266)</f>
        <v>0</v>
      </c>
      <c r="BC267" s="491">
        <f>SUM(BC255:BC266)</f>
        <v>0</v>
      </c>
      <c r="BD267" s="491">
        <f>SUM(BD255:BD266)</f>
        <v>0</v>
      </c>
      <c r="BE267" s="491">
        <f>SUM(BE255:BE266)</f>
        <v>0</v>
      </c>
    </row>
    <row r="268" spans="1:80" x14ac:dyDescent="0.2">
      <c r="A268" s="454" t="s">
        <v>100</v>
      </c>
      <c r="B268" s="455" t="s">
        <v>947</v>
      </c>
      <c r="C268" s="456" t="s">
        <v>948</v>
      </c>
      <c r="D268" s="457"/>
      <c r="E268" s="458"/>
      <c r="F268" s="458"/>
      <c r="G268" s="459"/>
      <c r="H268" s="460"/>
      <c r="I268" s="461"/>
      <c r="J268" s="462"/>
      <c r="K268" s="463"/>
      <c r="O268" s="464">
        <v>1</v>
      </c>
    </row>
    <row r="269" spans="1:80" ht="22.5" x14ac:dyDescent="0.2">
      <c r="A269" s="465">
        <v>36</v>
      </c>
      <c r="B269" s="466" t="s">
        <v>950</v>
      </c>
      <c r="C269" s="467" t="s">
        <v>951</v>
      </c>
      <c r="D269" s="468" t="s">
        <v>766</v>
      </c>
      <c r="E269" s="469">
        <v>0.18</v>
      </c>
      <c r="F269" s="469"/>
      <c r="G269" s="470">
        <f>E269*F269</f>
        <v>0</v>
      </c>
      <c r="H269" s="471">
        <v>6.1199999999999996E-3</v>
      </c>
      <c r="I269" s="472">
        <f>E269*H269</f>
        <v>1.1015999999999999E-3</v>
      </c>
      <c r="J269" s="471">
        <v>0</v>
      </c>
      <c r="K269" s="472">
        <f>E269*J269</f>
        <v>0</v>
      </c>
      <c r="O269" s="464">
        <v>2</v>
      </c>
      <c r="AA269" s="437">
        <v>1</v>
      </c>
      <c r="AB269" s="437">
        <v>7</v>
      </c>
      <c r="AC269" s="437">
        <v>7</v>
      </c>
      <c r="AZ269" s="437">
        <v>2</v>
      </c>
      <c r="BA269" s="437">
        <f>IF(AZ269=1,G269,0)</f>
        <v>0</v>
      </c>
      <c r="BB269" s="437">
        <f>IF(AZ269=2,G269,0)</f>
        <v>0</v>
      </c>
      <c r="BC269" s="437">
        <f>IF(AZ269=3,G269,0)</f>
        <v>0</v>
      </c>
      <c r="BD269" s="437">
        <f>IF(AZ269=4,G269,0)</f>
        <v>0</v>
      </c>
      <c r="BE269" s="437">
        <f>IF(AZ269=5,G269,0)</f>
        <v>0</v>
      </c>
      <c r="CA269" s="464">
        <v>1</v>
      </c>
      <c r="CB269" s="464">
        <v>7</v>
      </c>
    </row>
    <row r="270" spans="1:80" x14ac:dyDescent="0.2">
      <c r="A270" s="473"/>
      <c r="B270" s="477"/>
      <c r="C270" s="565" t="s">
        <v>952</v>
      </c>
      <c r="D270" s="531"/>
      <c r="E270" s="478">
        <v>0.18</v>
      </c>
      <c r="F270" s="479"/>
      <c r="G270" s="270"/>
      <c r="H270" s="480"/>
      <c r="I270" s="475"/>
      <c r="J270" s="481"/>
      <c r="K270" s="475"/>
      <c r="M270" s="476" t="s">
        <v>952</v>
      </c>
      <c r="O270" s="464"/>
    </row>
    <row r="271" spans="1:80" x14ac:dyDescent="0.2">
      <c r="A271" s="482"/>
      <c r="B271" s="483" t="s">
        <v>104</v>
      </c>
      <c r="C271" s="484" t="s">
        <v>949</v>
      </c>
      <c r="D271" s="485"/>
      <c r="E271" s="486"/>
      <c r="F271" s="487"/>
      <c r="G271" s="488">
        <f>SUM(G268:G270)</f>
        <v>0</v>
      </c>
      <c r="H271" s="489"/>
      <c r="I271" s="490">
        <f>SUM(I268:I270)</f>
        <v>1.1015999999999999E-3</v>
      </c>
      <c r="J271" s="489"/>
      <c r="K271" s="490">
        <f>SUM(K268:K270)</f>
        <v>0</v>
      </c>
      <c r="O271" s="464">
        <v>4</v>
      </c>
      <c r="BA271" s="491">
        <f>SUM(BA268:BA270)</f>
        <v>0</v>
      </c>
      <c r="BB271" s="491">
        <f>SUM(BB268:BB270)</f>
        <v>0</v>
      </c>
      <c r="BC271" s="491">
        <f>SUM(BC268:BC270)</f>
        <v>0</v>
      </c>
      <c r="BD271" s="491">
        <f>SUM(BD268:BD270)</f>
        <v>0</v>
      </c>
      <c r="BE271" s="491">
        <f>SUM(BE268:BE270)</f>
        <v>0</v>
      </c>
    </row>
    <row r="272" spans="1:80" x14ac:dyDescent="0.2">
      <c r="A272" s="454" t="s">
        <v>100</v>
      </c>
      <c r="B272" s="455" t="s">
        <v>953</v>
      </c>
      <c r="C272" s="456" t="s">
        <v>954</v>
      </c>
      <c r="D272" s="457"/>
      <c r="E272" s="458"/>
      <c r="F272" s="458"/>
      <c r="G272" s="459"/>
      <c r="H272" s="460"/>
      <c r="I272" s="461"/>
      <c r="J272" s="462"/>
      <c r="K272" s="463"/>
      <c r="O272" s="464">
        <v>1</v>
      </c>
    </row>
    <row r="273" spans="1:80" x14ac:dyDescent="0.2">
      <c r="A273" s="465">
        <v>37</v>
      </c>
      <c r="B273" s="466" t="s">
        <v>956</v>
      </c>
      <c r="C273" s="467" t="s">
        <v>957</v>
      </c>
      <c r="D273" s="468" t="s">
        <v>183</v>
      </c>
      <c r="E273" s="469">
        <v>2</v>
      </c>
      <c r="F273" s="469"/>
      <c r="G273" s="470">
        <f>E273*F273</f>
        <v>0</v>
      </c>
      <c r="H273" s="471">
        <v>6.5000000000000002E-2</v>
      </c>
      <c r="I273" s="472">
        <f>E273*H273</f>
        <v>0.13</v>
      </c>
      <c r="J273" s="471"/>
      <c r="K273" s="472">
        <f>E273*J273</f>
        <v>0</v>
      </c>
      <c r="O273" s="464">
        <v>2</v>
      </c>
      <c r="AA273" s="437">
        <v>12</v>
      </c>
      <c r="AB273" s="437">
        <v>0</v>
      </c>
      <c r="AC273" s="437">
        <v>57</v>
      </c>
      <c r="AZ273" s="437">
        <v>2</v>
      </c>
      <c r="BA273" s="437">
        <f>IF(AZ273=1,G273,0)</f>
        <v>0</v>
      </c>
      <c r="BB273" s="437">
        <f>IF(AZ273=2,G273,0)</f>
        <v>0</v>
      </c>
      <c r="BC273" s="437">
        <f>IF(AZ273=3,G273,0)</f>
        <v>0</v>
      </c>
      <c r="BD273" s="437">
        <f>IF(AZ273=4,G273,0)</f>
        <v>0</v>
      </c>
      <c r="BE273" s="437">
        <f>IF(AZ273=5,G273,0)</f>
        <v>0</v>
      </c>
      <c r="CA273" s="464">
        <v>12</v>
      </c>
      <c r="CB273" s="464">
        <v>0</v>
      </c>
    </row>
    <row r="274" spans="1:80" x14ac:dyDescent="0.2">
      <c r="A274" s="473"/>
      <c r="B274" s="474"/>
      <c r="C274" s="557"/>
      <c r="D274" s="558"/>
      <c r="E274" s="558"/>
      <c r="F274" s="558"/>
      <c r="G274" s="559"/>
      <c r="I274" s="475"/>
      <c r="K274" s="475"/>
      <c r="L274" s="476"/>
      <c r="O274" s="464">
        <v>3</v>
      </c>
    </row>
    <row r="275" spans="1:80" x14ac:dyDescent="0.2">
      <c r="A275" s="473"/>
      <c r="B275" s="474"/>
      <c r="C275" s="557" t="s">
        <v>958</v>
      </c>
      <c r="D275" s="558"/>
      <c r="E275" s="558"/>
      <c r="F275" s="558"/>
      <c r="G275" s="559"/>
      <c r="I275" s="475"/>
      <c r="K275" s="475"/>
      <c r="L275" s="476" t="s">
        <v>958</v>
      </c>
      <c r="O275" s="464">
        <v>3</v>
      </c>
    </row>
    <row r="276" spans="1:80" x14ac:dyDescent="0.2">
      <c r="A276" s="473"/>
      <c r="B276" s="474"/>
      <c r="C276" s="557" t="s">
        <v>959</v>
      </c>
      <c r="D276" s="558"/>
      <c r="E276" s="558"/>
      <c r="F276" s="558"/>
      <c r="G276" s="559"/>
      <c r="I276" s="475"/>
      <c r="K276" s="475"/>
      <c r="L276" s="476" t="s">
        <v>959</v>
      </c>
      <c r="O276" s="464">
        <v>3</v>
      </c>
    </row>
    <row r="277" spans="1:80" x14ac:dyDescent="0.2">
      <c r="A277" s="473"/>
      <c r="B277" s="474"/>
      <c r="C277" s="557" t="s">
        <v>960</v>
      </c>
      <c r="D277" s="558"/>
      <c r="E277" s="558"/>
      <c r="F277" s="558"/>
      <c r="G277" s="559"/>
      <c r="I277" s="475"/>
      <c r="K277" s="475"/>
      <c r="L277" s="476" t="s">
        <v>960</v>
      </c>
      <c r="O277" s="464">
        <v>3</v>
      </c>
    </row>
    <row r="278" spans="1:80" x14ac:dyDescent="0.2">
      <c r="A278" s="473"/>
      <c r="B278" s="474"/>
      <c r="C278" s="557" t="s">
        <v>961</v>
      </c>
      <c r="D278" s="558"/>
      <c r="E278" s="558"/>
      <c r="F278" s="558"/>
      <c r="G278" s="559"/>
      <c r="I278" s="475"/>
      <c r="K278" s="475"/>
      <c r="L278" s="476" t="s">
        <v>961</v>
      </c>
      <c r="O278" s="464">
        <v>3</v>
      </c>
    </row>
    <row r="279" spans="1:80" x14ac:dyDescent="0.2">
      <c r="A279" s="473"/>
      <c r="B279" s="474"/>
      <c r="C279" s="557" t="s">
        <v>962</v>
      </c>
      <c r="D279" s="558"/>
      <c r="E279" s="558"/>
      <c r="F279" s="558"/>
      <c r="G279" s="559"/>
      <c r="I279" s="475"/>
      <c r="K279" s="475"/>
      <c r="L279" s="476" t="s">
        <v>962</v>
      </c>
      <c r="O279" s="464">
        <v>3</v>
      </c>
    </row>
    <row r="280" spans="1:80" x14ac:dyDescent="0.2">
      <c r="A280" s="473"/>
      <c r="B280" s="474"/>
      <c r="C280" s="557" t="s">
        <v>963</v>
      </c>
      <c r="D280" s="558"/>
      <c r="E280" s="558"/>
      <c r="F280" s="558"/>
      <c r="G280" s="559"/>
      <c r="I280" s="475"/>
      <c r="K280" s="475"/>
      <c r="L280" s="476" t="s">
        <v>963</v>
      </c>
      <c r="O280" s="464">
        <v>3</v>
      </c>
    </row>
    <row r="281" spans="1:80" x14ac:dyDescent="0.2">
      <c r="A281" s="473"/>
      <c r="B281" s="474"/>
      <c r="C281" s="557" t="s">
        <v>964</v>
      </c>
      <c r="D281" s="558"/>
      <c r="E281" s="558"/>
      <c r="F281" s="558"/>
      <c r="G281" s="559"/>
      <c r="I281" s="475"/>
      <c r="K281" s="475"/>
      <c r="L281" s="476" t="s">
        <v>964</v>
      </c>
      <c r="O281" s="464">
        <v>3</v>
      </c>
    </row>
    <row r="282" spans="1:80" x14ac:dyDescent="0.2">
      <c r="A282" s="465">
        <v>38</v>
      </c>
      <c r="B282" s="466" t="s">
        <v>965</v>
      </c>
      <c r="C282" s="467" t="s">
        <v>966</v>
      </c>
      <c r="D282" s="468" t="s">
        <v>166</v>
      </c>
      <c r="E282" s="469">
        <v>6</v>
      </c>
      <c r="F282" s="469"/>
      <c r="G282" s="470">
        <f>E282*F282</f>
        <v>0</v>
      </c>
      <c r="H282" s="471">
        <v>0</v>
      </c>
      <c r="I282" s="472">
        <f>E282*H282</f>
        <v>0</v>
      </c>
      <c r="J282" s="471"/>
      <c r="K282" s="472">
        <f>E282*J282</f>
        <v>0</v>
      </c>
      <c r="O282" s="464">
        <v>2</v>
      </c>
      <c r="AA282" s="437">
        <v>12</v>
      </c>
      <c r="AB282" s="437">
        <v>0</v>
      </c>
      <c r="AC282" s="437">
        <v>58</v>
      </c>
      <c r="AZ282" s="437">
        <v>2</v>
      </c>
      <c r="BA282" s="437">
        <f>IF(AZ282=1,G282,0)</f>
        <v>0</v>
      </c>
      <c r="BB282" s="437">
        <f>IF(AZ282=2,G282,0)</f>
        <v>0</v>
      </c>
      <c r="BC282" s="437">
        <f>IF(AZ282=3,G282,0)</f>
        <v>0</v>
      </c>
      <c r="BD282" s="437">
        <f>IF(AZ282=4,G282,0)</f>
        <v>0</v>
      </c>
      <c r="BE282" s="437">
        <f>IF(AZ282=5,G282,0)</f>
        <v>0</v>
      </c>
      <c r="CA282" s="464">
        <v>12</v>
      </c>
      <c r="CB282" s="464">
        <v>0</v>
      </c>
    </row>
    <row r="283" spans="1:80" x14ac:dyDescent="0.2">
      <c r="A283" s="482"/>
      <c r="B283" s="483" t="s">
        <v>104</v>
      </c>
      <c r="C283" s="484" t="s">
        <v>955</v>
      </c>
      <c r="D283" s="485"/>
      <c r="E283" s="486"/>
      <c r="F283" s="487"/>
      <c r="G283" s="488">
        <f>SUM(G272:G282)</f>
        <v>0</v>
      </c>
      <c r="H283" s="489"/>
      <c r="I283" s="490">
        <f>SUM(I272:I282)</f>
        <v>0.13</v>
      </c>
      <c r="J283" s="489"/>
      <c r="K283" s="490">
        <f>SUM(K272:K282)</f>
        <v>0</v>
      </c>
      <c r="O283" s="464">
        <v>4</v>
      </c>
      <c r="BA283" s="491">
        <f>SUM(BA272:BA282)</f>
        <v>0</v>
      </c>
      <c r="BB283" s="491">
        <f>SUM(BB272:BB282)</f>
        <v>0</v>
      </c>
      <c r="BC283" s="491">
        <f>SUM(BC272:BC282)</f>
        <v>0</v>
      </c>
      <c r="BD283" s="491">
        <f>SUM(BD272:BD282)</f>
        <v>0</v>
      </c>
      <c r="BE283" s="491">
        <f>SUM(BE272:BE282)</f>
        <v>0</v>
      </c>
    </row>
    <row r="284" spans="1:80" x14ac:dyDescent="0.2">
      <c r="A284" s="454" t="s">
        <v>100</v>
      </c>
      <c r="B284" s="455" t="s">
        <v>967</v>
      </c>
      <c r="C284" s="456" t="s">
        <v>968</v>
      </c>
      <c r="D284" s="457"/>
      <c r="E284" s="458"/>
      <c r="F284" s="458"/>
      <c r="G284" s="459"/>
      <c r="H284" s="460"/>
      <c r="I284" s="461"/>
      <c r="J284" s="462"/>
      <c r="K284" s="463"/>
      <c r="O284" s="464">
        <v>1</v>
      </c>
    </row>
    <row r="285" spans="1:80" x14ac:dyDescent="0.2">
      <c r="A285" s="465">
        <v>39</v>
      </c>
      <c r="B285" s="466" t="s">
        <v>970</v>
      </c>
      <c r="C285" s="467" t="s">
        <v>971</v>
      </c>
      <c r="D285" s="468" t="s">
        <v>183</v>
      </c>
      <c r="E285" s="469">
        <v>2</v>
      </c>
      <c r="F285" s="469"/>
      <c r="G285" s="470">
        <f>E285*F285</f>
        <v>0</v>
      </c>
      <c r="H285" s="471">
        <v>4.0899999999999999E-3</v>
      </c>
      <c r="I285" s="472">
        <f>E285*H285</f>
        <v>8.1799999999999998E-3</v>
      </c>
      <c r="J285" s="471">
        <v>0</v>
      </c>
      <c r="K285" s="472">
        <f>E285*J285</f>
        <v>0</v>
      </c>
      <c r="O285" s="464">
        <v>2</v>
      </c>
      <c r="AA285" s="437">
        <v>1</v>
      </c>
      <c r="AB285" s="437">
        <v>7</v>
      </c>
      <c r="AC285" s="437">
        <v>7</v>
      </c>
      <c r="AZ285" s="437">
        <v>2</v>
      </c>
      <c r="BA285" s="437">
        <f>IF(AZ285=1,G285,0)</f>
        <v>0</v>
      </c>
      <c r="BB285" s="437">
        <f>IF(AZ285=2,G285,0)</f>
        <v>0</v>
      </c>
      <c r="BC285" s="437">
        <f>IF(AZ285=3,G285,0)</f>
        <v>0</v>
      </c>
      <c r="BD285" s="437">
        <f>IF(AZ285=4,G285,0)</f>
        <v>0</v>
      </c>
      <c r="BE285" s="437">
        <f>IF(AZ285=5,G285,0)</f>
        <v>0</v>
      </c>
      <c r="CA285" s="464">
        <v>1</v>
      </c>
      <c r="CB285" s="464">
        <v>7</v>
      </c>
    </row>
    <row r="286" spans="1:80" ht="22.5" x14ac:dyDescent="0.2">
      <c r="A286" s="465">
        <v>40</v>
      </c>
      <c r="B286" s="466" t="s">
        <v>972</v>
      </c>
      <c r="C286" s="467" t="s">
        <v>973</v>
      </c>
      <c r="D286" s="468" t="s">
        <v>766</v>
      </c>
      <c r="E286" s="469">
        <v>91.22</v>
      </c>
      <c r="F286" s="469"/>
      <c r="G286" s="470">
        <f>E286*F286</f>
        <v>0</v>
      </c>
      <c r="H286" s="471">
        <v>2.4299999999999999E-3</v>
      </c>
      <c r="I286" s="472">
        <f>E286*H286</f>
        <v>0.22166459999999999</v>
      </c>
      <c r="J286" s="471">
        <v>0</v>
      </c>
      <c r="K286" s="472">
        <f>E286*J286</f>
        <v>0</v>
      </c>
      <c r="O286" s="464">
        <v>2</v>
      </c>
      <c r="AA286" s="437">
        <v>1</v>
      </c>
      <c r="AB286" s="437">
        <v>1</v>
      </c>
      <c r="AC286" s="437">
        <v>1</v>
      </c>
      <c r="AZ286" s="437">
        <v>2</v>
      </c>
      <c r="BA286" s="437">
        <f>IF(AZ286=1,G286,0)</f>
        <v>0</v>
      </c>
      <c r="BB286" s="437">
        <f>IF(AZ286=2,G286,0)</f>
        <v>0</v>
      </c>
      <c r="BC286" s="437">
        <f>IF(AZ286=3,G286,0)</f>
        <v>0</v>
      </c>
      <c r="BD286" s="437">
        <f>IF(AZ286=4,G286,0)</f>
        <v>0</v>
      </c>
      <c r="BE286" s="437">
        <f>IF(AZ286=5,G286,0)</f>
        <v>0</v>
      </c>
      <c r="CA286" s="464">
        <v>1</v>
      </c>
      <c r="CB286" s="464">
        <v>1</v>
      </c>
    </row>
    <row r="287" spans="1:80" x14ac:dyDescent="0.2">
      <c r="A287" s="473"/>
      <c r="B287" s="474"/>
      <c r="C287" s="557" t="s">
        <v>974</v>
      </c>
      <c r="D287" s="558"/>
      <c r="E287" s="558"/>
      <c r="F287" s="558"/>
      <c r="G287" s="559"/>
      <c r="I287" s="475"/>
      <c r="K287" s="475"/>
      <c r="L287" s="476" t="s">
        <v>974</v>
      </c>
      <c r="O287" s="464">
        <v>3</v>
      </c>
    </row>
    <row r="288" spans="1:80" x14ac:dyDescent="0.2">
      <c r="A288" s="473"/>
      <c r="B288" s="477"/>
      <c r="C288" s="565" t="s">
        <v>901</v>
      </c>
      <c r="D288" s="531"/>
      <c r="E288" s="478">
        <v>74</v>
      </c>
      <c r="F288" s="479"/>
      <c r="G288" s="270"/>
      <c r="H288" s="480"/>
      <c r="I288" s="475"/>
      <c r="J288" s="481"/>
      <c r="K288" s="475"/>
      <c r="M288" s="476" t="s">
        <v>901</v>
      </c>
      <c r="O288" s="464"/>
    </row>
    <row r="289" spans="1:80" x14ac:dyDescent="0.2">
      <c r="A289" s="473"/>
      <c r="B289" s="477"/>
      <c r="C289" s="565" t="s">
        <v>902</v>
      </c>
      <c r="D289" s="531"/>
      <c r="E289" s="478">
        <v>0</v>
      </c>
      <c r="F289" s="479"/>
      <c r="G289" s="270"/>
      <c r="H289" s="480"/>
      <c r="I289" s="475"/>
      <c r="J289" s="481"/>
      <c r="K289" s="475"/>
      <c r="M289" s="476" t="s">
        <v>902</v>
      </c>
      <c r="O289" s="464"/>
    </row>
    <row r="290" spans="1:80" x14ac:dyDescent="0.2">
      <c r="A290" s="473"/>
      <c r="B290" s="477"/>
      <c r="C290" s="565" t="s">
        <v>796</v>
      </c>
      <c r="D290" s="531"/>
      <c r="E290" s="478">
        <v>1.2</v>
      </c>
      <c r="F290" s="479"/>
      <c r="G290" s="270"/>
      <c r="H290" s="480"/>
      <c r="I290" s="475"/>
      <c r="J290" s="481"/>
      <c r="K290" s="475"/>
      <c r="M290" s="476" t="s">
        <v>796</v>
      </c>
      <c r="O290" s="464"/>
    </row>
    <row r="291" spans="1:80" x14ac:dyDescent="0.2">
      <c r="A291" s="473"/>
      <c r="B291" s="477"/>
      <c r="C291" s="565" t="s">
        <v>797</v>
      </c>
      <c r="D291" s="531"/>
      <c r="E291" s="478">
        <v>4.9400000000000004</v>
      </c>
      <c r="F291" s="479"/>
      <c r="G291" s="270"/>
      <c r="H291" s="480"/>
      <c r="I291" s="475"/>
      <c r="J291" s="481"/>
      <c r="K291" s="475"/>
      <c r="M291" s="476" t="s">
        <v>797</v>
      </c>
      <c r="O291" s="464"/>
    </row>
    <row r="292" spans="1:80" x14ac:dyDescent="0.2">
      <c r="A292" s="473"/>
      <c r="B292" s="477"/>
      <c r="C292" s="565" t="s">
        <v>798</v>
      </c>
      <c r="D292" s="531"/>
      <c r="E292" s="478">
        <v>4.9400000000000004</v>
      </c>
      <c r="F292" s="479"/>
      <c r="G292" s="270"/>
      <c r="H292" s="480"/>
      <c r="I292" s="475"/>
      <c r="J292" s="481"/>
      <c r="K292" s="475"/>
      <c r="M292" s="476" t="s">
        <v>798</v>
      </c>
      <c r="O292" s="464"/>
    </row>
    <row r="293" spans="1:80" x14ac:dyDescent="0.2">
      <c r="A293" s="473"/>
      <c r="B293" s="477"/>
      <c r="C293" s="565" t="s">
        <v>799</v>
      </c>
      <c r="D293" s="531"/>
      <c r="E293" s="478">
        <v>1.2</v>
      </c>
      <c r="F293" s="479"/>
      <c r="G293" s="270"/>
      <c r="H293" s="480"/>
      <c r="I293" s="475"/>
      <c r="J293" s="481"/>
      <c r="K293" s="475"/>
      <c r="M293" s="476" t="s">
        <v>799</v>
      </c>
      <c r="O293" s="464"/>
    </row>
    <row r="294" spans="1:80" x14ac:dyDescent="0.2">
      <c r="A294" s="473"/>
      <c r="B294" s="477"/>
      <c r="C294" s="565" t="s">
        <v>808</v>
      </c>
      <c r="D294" s="531"/>
      <c r="E294" s="478">
        <v>0</v>
      </c>
      <c r="F294" s="479"/>
      <c r="G294" s="270"/>
      <c r="H294" s="480"/>
      <c r="I294" s="475"/>
      <c r="J294" s="481"/>
      <c r="K294" s="475"/>
      <c r="M294" s="476" t="s">
        <v>808</v>
      </c>
      <c r="O294" s="464"/>
    </row>
    <row r="295" spans="1:80" x14ac:dyDescent="0.2">
      <c r="A295" s="473"/>
      <c r="B295" s="477"/>
      <c r="C295" s="565" t="s">
        <v>818</v>
      </c>
      <c r="D295" s="531"/>
      <c r="E295" s="478">
        <v>4.9400000000000004</v>
      </c>
      <c r="F295" s="479"/>
      <c r="G295" s="270"/>
      <c r="H295" s="480"/>
      <c r="I295" s="475"/>
      <c r="J295" s="481"/>
      <c r="K295" s="475"/>
      <c r="M295" s="476" t="s">
        <v>818</v>
      </c>
      <c r="O295" s="464"/>
    </row>
    <row r="296" spans="1:80" x14ac:dyDescent="0.2">
      <c r="A296" s="465">
        <v>41</v>
      </c>
      <c r="B296" s="466" t="s">
        <v>975</v>
      </c>
      <c r="C296" s="467" t="s">
        <v>976</v>
      </c>
      <c r="D296" s="468" t="s">
        <v>766</v>
      </c>
      <c r="E296" s="469">
        <v>91.22</v>
      </c>
      <c r="F296" s="469"/>
      <c r="G296" s="470">
        <f>E296*F296</f>
        <v>0</v>
      </c>
      <c r="H296" s="471">
        <v>8.0000000000000004E-4</v>
      </c>
      <c r="I296" s="472">
        <f>E296*H296</f>
        <v>7.2975999999999999E-2</v>
      </c>
      <c r="J296" s="471">
        <v>0</v>
      </c>
      <c r="K296" s="472">
        <f>E296*J296</f>
        <v>0</v>
      </c>
      <c r="O296" s="464">
        <v>2</v>
      </c>
      <c r="AA296" s="437">
        <v>1</v>
      </c>
      <c r="AB296" s="437">
        <v>1</v>
      </c>
      <c r="AC296" s="437">
        <v>1</v>
      </c>
      <c r="AZ296" s="437">
        <v>2</v>
      </c>
      <c r="BA296" s="437">
        <f>IF(AZ296=1,G296,0)</f>
        <v>0</v>
      </c>
      <c r="BB296" s="437">
        <f>IF(AZ296=2,G296,0)</f>
        <v>0</v>
      </c>
      <c r="BC296" s="437">
        <f>IF(AZ296=3,G296,0)</f>
        <v>0</v>
      </c>
      <c r="BD296" s="437">
        <f>IF(AZ296=4,G296,0)</f>
        <v>0</v>
      </c>
      <c r="BE296" s="437">
        <f>IF(AZ296=5,G296,0)</f>
        <v>0</v>
      </c>
      <c r="CA296" s="464">
        <v>1</v>
      </c>
      <c r="CB296" s="464">
        <v>1</v>
      </c>
    </row>
    <row r="297" spans="1:80" x14ac:dyDescent="0.2">
      <c r="A297" s="473"/>
      <c r="B297" s="477"/>
      <c r="C297" s="565" t="s">
        <v>901</v>
      </c>
      <c r="D297" s="531"/>
      <c r="E297" s="478">
        <v>74</v>
      </c>
      <c r="F297" s="479"/>
      <c r="G297" s="270"/>
      <c r="H297" s="480"/>
      <c r="I297" s="475"/>
      <c r="J297" s="481"/>
      <c r="K297" s="475"/>
      <c r="M297" s="476" t="s">
        <v>901</v>
      </c>
      <c r="O297" s="464"/>
    </row>
    <row r="298" spans="1:80" x14ac:dyDescent="0.2">
      <c r="A298" s="473"/>
      <c r="B298" s="477"/>
      <c r="C298" s="565" t="s">
        <v>902</v>
      </c>
      <c r="D298" s="531"/>
      <c r="E298" s="478">
        <v>0</v>
      </c>
      <c r="F298" s="479"/>
      <c r="G298" s="270"/>
      <c r="H298" s="480"/>
      <c r="I298" s="475"/>
      <c r="J298" s="481"/>
      <c r="K298" s="475"/>
      <c r="M298" s="476" t="s">
        <v>902</v>
      </c>
      <c r="O298" s="464"/>
    </row>
    <row r="299" spans="1:80" x14ac:dyDescent="0.2">
      <c r="A299" s="473"/>
      <c r="B299" s="477"/>
      <c r="C299" s="565" t="s">
        <v>796</v>
      </c>
      <c r="D299" s="531"/>
      <c r="E299" s="478">
        <v>1.2</v>
      </c>
      <c r="F299" s="479"/>
      <c r="G299" s="270"/>
      <c r="H299" s="480"/>
      <c r="I299" s="475"/>
      <c r="J299" s="481"/>
      <c r="K299" s="475"/>
      <c r="M299" s="476" t="s">
        <v>796</v>
      </c>
      <c r="O299" s="464"/>
    </row>
    <row r="300" spans="1:80" x14ac:dyDescent="0.2">
      <c r="A300" s="473"/>
      <c r="B300" s="477"/>
      <c r="C300" s="565" t="s">
        <v>797</v>
      </c>
      <c r="D300" s="531"/>
      <c r="E300" s="478">
        <v>4.9400000000000004</v>
      </c>
      <c r="F300" s="479"/>
      <c r="G300" s="270"/>
      <c r="H300" s="480"/>
      <c r="I300" s="475"/>
      <c r="J300" s="481"/>
      <c r="K300" s="475"/>
      <c r="M300" s="476" t="s">
        <v>797</v>
      </c>
      <c r="O300" s="464"/>
    </row>
    <row r="301" spans="1:80" x14ac:dyDescent="0.2">
      <c r="A301" s="473"/>
      <c r="B301" s="477"/>
      <c r="C301" s="565" t="s">
        <v>798</v>
      </c>
      <c r="D301" s="531"/>
      <c r="E301" s="478">
        <v>4.9400000000000004</v>
      </c>
      <c r="F301" s="479"/>
      <c r="G301" s="270"/>
      <c r="H301" s="480"/>
      <c r="I301" s="475"/>
      <c r="J301" s="481"/>
      <c r="K301" s="475"/>
      <c r="M301" s="476" t="s">
        <v>798</v>
      </c>
      <c r="O301" s="464"/>
    </row>
    <row r="302" spans="1:80" x14ac:dyDescent="0.2">
      <c r="A302" s="473"/>
      <c r="B302" s="477"/>
      <c r="C302" s="565" t="s">
        <v>799</v>
      </c>
      <c r="D302" s="531"/>
      <c r="E302" s="478">
        <v>1.2</v>
      </c>
      <c r="F302" s="479"/>
      <c r="G302" s="270"/>
      <c r="H302" s="480"/>
      <c r="I302" s="475"/>
      <c r="J302" s="481"/>
      <c r="K302" s="475"/>
      <c r="M302" s="476" t="s">
        <v>799</v>
      </c>
      <c r="O302" s="464"/>
    </row>
    <row r="303" spans="1:80" x14ac:dyDescent="0.2">
      <c r="A303" s="473"/>
      <c r="B303" s="477"/>
      <c r="C303" s="565" t="s">
        <v>808</v>
      </c>
      <c r="D303" s="531"/>
      <c r="E303" s="478">
        <v>0</v>
      </c>
      <c r="F303" s="479"/>
      <c r="G303" s="270"/>
      <c r="H303" s="480"/>
      <c r="I303" s="475"/>
      <c r="J303" s="481"/>
      <c r="K303" s="475"/>
      <c r="M303" s="476" t="s">
        <v>808</v>
      </c>
      <c r="O303" s="464"/>
    </row>
    <row r="304" spans="1:80" x14ac:dyDescent="0.2">
      <c r="A304" s="473"/>
      <c r="B304" s="477"/>
      <c r="C304" s="565" t="s">
        <v>818</v>
      </c>
      <c r="D304" s="531"/>
      <c r="E304" s="478">
        <v>4.9400000000000004</v>
      </c>
      <c r="F304" s="479"/>
      <c r="G304" s="270"/>
      <c r="H304" s="480"/>
      <c r="I304" s="475"/>
      <c r="J304" s="481"/>
      <c r="K304" s="475"/>
      <c r="M304" s="476" t="s">
        <v>818</v>
      </c>
      <c r="O304" s="464"/>
    </row>
    <row r="305" spans="1:80" x14ac:dyDescent="0.2">
      <c r="A305" s="465">
        <v>42</v>
      </c>
      <c r="B305" s="466" t="s">
        <v>977</v>
      </c>
      <c r="C305" s="467" t="s">
        <v>978</v>
      </c>
      <c r="D305" s="468" t="s">
        <v>766</v>
      </c>
      <c r="E305" s="469">
        <v>100.32</v>
      </c>
      <c r="F305" s="469"/>
      <c r="G305" s="470">
        <f>E305*F305</f>
        <v>0</v>
      </c>
      <c r="H305" s="471">
        <v>1.9199999999999998E-2</v>
      </c>
      <c r="I305" s="472">
        <f>E305*H305</f>
        <v>1.9261439999999996</v>
      </c>
      <c r="J305" s="471"/>
      <c r="K305" s="472">
        <f>E305*J305</f>
        <v>0</v>
      </c>
      <c r="O305" s="464">
        <v>2</v>
      </c>
      <c r="AA305" s="437">
        <v>12</v>
      </c>
      <c r="AB305" s="437">
        <v>0</v>
      </c>
      <c r="AC305" s="437">
        <v>22</v>
      </c>
      <c r="AZ305" s="437">
        <v>2</v>
      </c>
      <c r="BA305" s="437">
        <f>IF(AZ305=1,G305,0)</f>
        <v>0</v>
      </c>
      <c r="BB305" s="437">
        <f>IF(AZ305=2,G305,0)</f>
        <v>0</v>
      </c>
      <c r="BC305" s="437">
        <f>IF(AZ305=3,G305,0)</f>
        <v>0</v>
      </c>
      <c r="BD305" s="437">
        <f>IF(AZ305=4,G305,0)</f>
        <v>0</v>
      </c>
      <c r="BE305" s="437">
        <f>IF(AZ305=5,G305,0)</f>
        <v>0</v>
      </c>
      <c r="CA305" s="464">
        <v>12</v>
      </c>
      <c r="CB305" s="464">
        <v>0</v>
      </c>
    </row>
    <row r="306" spans="1:80" x14ac:dyDescent="0.2">
      <c r="A306" s="473"/>
      <c r="B306" s="474"/>
      <c r="C306" s="557" t="s">
        <v>979</v>
      </c>
      <c r="D306" s="558"/>
      <c r="E306" s="558"/>
      <c r="F306" s="558"/>
      <c r="G306" s="559"/>
      <c r="I306" s="475"/>
      <c r="K306" s="475"/>
      <c r="L306" s="476" t="s">
        <v>979</v>
      </c>
      <c r="O306" s="464">
        <v>3</v>
      </c>
    </row>
    <row r="307" spans="1:80" x14ac:dyDescent="0.2">
      <c r="A307" s="473"/>
      <c r="B307" s="477"/>
      <c r="C307" s="565" t="s">
        <v>901</v>
      </c>
      <c r="D307" s="531"/>
      <c r="E307" s="478">
        <v>74</v>
      </c>
      <c r="F307" s="479"/>
      <c r="G307" s="270"/>
      <c r="H307" s="480"/>
      <c r="I307" s="475"/>
      <c r="J307" s="481"/>
      <c r="K307" s="475"/>
      <c r="M307" s="476" t="s">
        <v>901</v>
      </c>
      <c r="O307" s="464"/>
    </row>
    <row r="308" spans="1:80" x14ac:dyDescent="0.2">
      <c r="A308" s="473"/>
      <c r="B308" s="477"/>
      <c r="C308" s="565" t="s">
        <v>902</v>
      </c>
      <c r="D308" s="531"/>
      <c r="E308" s="478">
        <v>0</v>
      </c>
      <c r="F308" s="479"/>
      <c r="G308" s="270"/>
      <c r="H308" s="480"/>
      <c r="I308" s="475"/>
      <c r="J308" s="481"/>
      <c r="K308" s="475"/>
      <c r="M308" s="476" t="s">
        <v>902</v>
      </c>
      <c r="O308" s="464"/>
    </row>
    <row r="309" spans="1:80" x14ac:dyDescent="0.2">
      <c r="A309" s="473"/>
      <c r="B309" s="477"/>
      <c r="C309" s="565" t="s">
        <v>796</v>
      </c>
      <c r="D309" s="531"/>
      <c r="E309" s="478">
        <v>1.2</v>
      </c>
      <c r="F309" s="479"/>
      <c r="G309" s="270"/>
      <c r="H309" s="480"/>
      <c r="I309" s="475"/>
      <c r="J309" s="481"/>
      <c r="K309" s="475"/>
      <c r="M309" s="476" t="s">
        <v>796</v>
      </c>
      <c r="O309" s="464"/>
    </row>
    <row r="310" spans="1:80" x14ac:dyDescent="0.2">
      <c r="A310" s="473"/>
      <c r="B310" s="477"/>
      <c r="C310" s="565" t="s">
        <v>797</v>
      </c>
      <c r="D310" s="531"/>
      <c r="E310" s="478">
        <v>4.9400000000000004</v>
      </c>
      <c r="F310" s="479"/>
      <c r="G310" s="270"/>
      <c r="H310" s="480"/>
      <c r="I310" s="475"/>
      <c r="J310" s="481"/>
      <c r="K310" s="475"/>
      <c r="M310" s="476" t="s">
        <v>797</v>
      </c>
      <c r="O310" s="464"/>
    </row>
    <row r="311" spans="1:80" x14ac:dyDescent="0.2">
      <c r="A311" s="473"/>
      <c r="B311" s="477"/>
      <c r="C311" s="565" t="s">
        <v>798</v>
      </c>
      <c r="D311" s="531"/>
      <c r="E311" s="478">
        <v>4.9400000000000004</v>
      </c>
      <c r="F311" s="479"/>
      <c r="G311" s="270"/>
      <c r="H311" s="480"/>
      <c r="I311" s="475"/>
      <c r="J311" s="481"/>
      <c r="K311" s="475"/>
      <c r="M311" s="476" t="s">
        <v>798</v>
      </c>
      <c r="O311" s="464"/>
    </row>
    <row r="312" spans="1:80" x14ac:dyDescent="0.2">
      <c r="A312" s="473"/>
      <c r="B312" s="477"/>
      <c r="C312" s="565" t="s">
        <v>799</v>
      </c>
      <c r="D312" s="531"/>
      <c r="E312" s="478">
        <v>1.2</v>
      </c>
      <c r="F312" s="479"/>
      <c r="G312" s="270"/>
      <c r="H312" s="480"/>
      <c r="I312" s="475"/>
      <c r="J312" s="481"/>
      <c r="K312" s="475"/>
      <c r="M312" s="476" t="s">
        <v>799</v>
      </c>
      <c r="O312" s="464"/>
    </row>
    <row r="313" spans="1:80" x14ac:dyDescent="0.2">
      <c r="A313" s="473"/>
      <c r="B313" s="477"/>
      <c r="C313" s="565" t="s">
        <v>808</v>
      </c>
      <c r="D313" s="531"/>
      <c r="E313" s="478">
        <v>0</v>
      </c>
      <c r="F313" s="479"/>
      <c r="G313" s="270"/>
      <c r="H313" s="480"/>
      <c r="I313" s="475"/>
      <c r="J313" s="481"/>
      <c r="K313" s="475"/>
      <c r="M313" s="476" t="s">
        <v>808</v>
      </c>
      <c r="O313" s="464"/>
    </row>
    <row r="314" spans="1:80" x14ac:dyDescent="0.2">
      <c r="A314" s="473"/>
      <c r="B314" s="477"/>
      <c r="C314" s="565" t="s">
        <v>818</v>
      </c>
      <c r="D314" s="531"/>
      <c r="E314" s="478">
        <v>4.9400000000000004</v>
      </c>
      <c r="F314" s="479"/>
      <c r="G314" s="270"/>
      <c r="H314" s="480"/>
      <c r="I314" s="475"/>
      <c r="J314" s="481"/>
      <c r="K314" s="475"/>
      <c r="M314" s="476" t="s">
        <v>818</v>
      </c>
      <c r="O314" s="464"/>
    </row>
    <row r="315" spans="1:80" x14ac:dyDescent="0.2">
      <c r="A315" s="473"/>
      <c r="B315" s="477"/>
      <c r="C315" s="565" t="s">
        <v>980</v>
      </c>
      <c r="D315" s="531"/>
      <c r="E315" s="478">
        <v>9.1</v>
      </c>
      <c r="F315" s="479"/>
      <c r="G315" s="270"/>
      <c r="H315" s="480"/>
      <c r="I315" s="475"/>
      <c r="J315" s="481"/>
      <c r="K315" s="475"/>
      <c r="M315" s="476" t="s">
        <v>980</v>
      </c>
      <c r="O315" s="464"/>
    </row>
    <row r="316" spans="1:80" x14ac:dyDescent="0.2">
      <c r="A316" s="465">
        <v>43</v>
      </c>
      <c r="B316" s="466" t="s">
        <v>981</v>
      </c>
      <c r="C316" s="467" t="s">
        <v>982</v>
      </c>
      <c r="D316" s="468" t="s">
        <v>880</v>
      </c>
      <c r="E316" s="469">
        <v>1</v>
      </c>
      <c r="F316" s="469"/>
      <c r="G316" s="470">
        <f>E316*F316</f>
        <v>0</v>
      </c>
      <c r="H316" s="471">
        <v>1.9199999999999998E-2</v>
      </c>
      <c r="I316" s="472">
        <f>E316*H316</f>
        <v>1.9199999999999998E-2</v>
      </c>
      <c r="J316" s="471"/>
      <c r="K316" s="472">
        <f>E316*J316</f>
        <v>0</v>
      </c>
      <c r="O316" s="464">
        <v>2</v>
      </c>
      <c r="AA316" s="437">
        <v>12</v>
      </c>
      <c r="AB316" s="437">
        <v>0</v>
      </c>
      <c r="AC316" s="437">
        <v>23</v>
      </c>
      <c r="AZ316" s="437">
        <v>2</v>
      </c>
      <c r="BA316" s="437">
        <f>IF(AZ316=1,G316,0)</f>
        <v>0</v>
      </c>
      <c r="BB316" s="437">
        <f>IF(AZ316=2,G316,0)</f>
        <v>0</v>
      </c>
      <c r="BC316" s="437">
        <f>IF(AZ316=3,G316,0)</f>
        <v>0</v>
      </c>
      <c r="BD316" s="437">
        <f>IF(AZ316=4,G316,0)</f>
        <v>0</v>
      </c>
      <c r="BE316" s="437">
        <f>IF(AZ316=5,G316,0)</f>
        <v>0</v>
      </c>
      <c r="CA316" s="464">
        <v>12</v>
      </c>
      <c r="CB316" s="464">
        <v>0</v>
      </c>
    </row>
    <row r="317" spans="1:80" x14ac:dyDescent="0.2">
      <c r="A317" s="465">
        <v>44</v>
      </c>
      <c r="B317" s="466" t="s">
        <v>983</v>
      </c>
      <c r="C317" s="467" t="s">
        <v>984</v>
      </c>
      <c r="D317" s="468" t="s">
        <v>190</v>
      </c>
      <c r="E317" s="469">
        <v>2.2481646</v>
      </c>
      <c r="F317" s="469"/>
      <c r="G317" s="470">
        <f>E317*F317</f>
        <v>0</v>
      </c>
      <c r="H317" s="471">
        <v>0</v>
      </c>
      <c r="I317" s="472">
        <f>E317*H317</f>
        <v>0</v>
      </c>
      <c r="J317" s="471"/>
      <c r="K317" s="472">
        <f>E317*J317</f>
        <v>0</v>
      </c>
      <c r="O317" s="464">
        <v>2</v>
      </c>
      <c r="AA317" s="437">
        <v>7</v>
      </c>
      <c r="AB317" s="437">
        <v>1001</v>
      </c>
      <c r="AC317" s="437">
        <v>5</v>
      </c>
      <c r="AZ317" s="437">
        <v>2</v>
      </c>
      <c r="BA317" s="437">
        <f>IF(AZ317=1,G317,0)</f>
        <v>0</v>
      </c>
      <c r="BB317" s="437">
        <f>IF(AZ317=2,G317,0)</f>
        <v>0</v>
      </c>
      <c r="BC317" s="437">
        <f>IF(AZ317=3,G317,0)</f>
        <v>0</v>
      </c>
      <c r="BD317" s="437">
        <f>IF(AZ317=4,G317,0)</f>
        <v>0</v>
      </c>
      <c r="BE317" s="437">
        <f>IF(AZ317=5,G317,0)</f>
        <v>0</v>
      </c>
      <c r="CA317" s="464">
        <v>7</v>
      </c>
      <c r="CB317" s="464">
        <v>1001</v>
      </c>
    </row>
    <row r="318" spans="1:80" x14ac:dyDescent="0.2">
      <c r="A318" s="482"/>
      <c r="B318" s="483" t="s">
        <v>104</v>
      </c>
      <c r="C318" s="484" t="s">
        <v>969</v>
      </c>
      <c r="D318" s="485"/>
      <c r="E318" s="486"/>
      <c r="F318" s="487"/>
      <c r="G318" s="488">
        <f>SUM(G284:G317)</f>
        <v>0</v>
      </c>
      <c r="H318" s="489"/>
      <c r="I318" s="490">
        <f>SUM(I284:I317)</f>
        <v>2.2481645999999995</v>
      </c>
      <c r="J318" s="489"/>
      <c r="K318" s="490">
        <f>SUM(K284:K317)</f>
        <v>0</v>
      </c>
      <c r="O318" s="464">
        <v>4</v>
      </c>
      <c r="BA318" s="491">
        <f>SUM(BA284:BA317)</f>
        <v>0</v>
      </c>
      <c r="BB318" s="491">
        <f>SUM(BB284:BB317)</f>
        <v>0</v>
      </c>
      <c r="BC318" s="491">
        <f>SUM(BC284:BC317)</f>
        <v>0</v>
      </c>
      <c r="BD318" s="491">
        <f>SUM(BD284:BD317)</f>
        <v>0</v>
      </c>
      <c r="BE318" s="491">
        <f>SUM(BE284:BE317)</f>
        <v>0</v>
      </c>
    </row>
    <row r="319" spans="1:80" x14ac:dyDescent="0.2">
      <c r="A319" s="454" t="s">
        <v>100</v>
      </c>
      <c r="B319" s="455" t="s">
        <v>985</v>
      </c>
      <c r="C319" s="456" t="s">
        <v>986</v>
      </c>
      <c r="D319" s="457"/>
      <c r="E319" s="458"/>
      <c r="F319" s="458"/>
      <c r="G319" s="459"/>
      <c r="H319" s="460"/>
      <c r="I319" s="461"/>
      <c r="J319" s="462"/>
      <c r="K319" s="463"/>
      <c r="O319" s="464">
        <v>1</v>
      </c>
    </row>
    <row r="320" spans="1:80" x14ac:dyDescent="0.2">
      <c r="A320" s="465">
        <v>45</v>
      </c>
      <c r="B320" s="466" t="s">
        <v>988</v>
      </c>
      <c r="C320" s="467" t="s">
        <v>989</v>
      </c>
      <c r="D320" s="468" t="s">
        <v>766</v>
      </c>
      <c r="E320" s="469">
        <v>91.22</v>
      </c>
      <c r="F320" s="469"/>
      <c r="G320" s="470">
        <f>E320*F320</f>
        <v>0</v>
      </c>
      <c r="H320" s="471">
        <v>2.0000000000000001E-4</v>
      </c>
      <c r="I320" s="472">
        <f>E320*H320</f>
        <v>1.8244E-2</v>
      </c>
      <c r="J320" s="471">
        <v>0</v>
      </c>
      <c r="K320" s="472">
        <f>E320*J320</f>
        <v>0</v>
      </c>
      <c r="O320" s="464">
        <v>2</v>
      </c>
      <c r="AA320" s="437">
        <v>1</v>
      </c>
      <c r="AB320" s="437">
        <v>7</v>
      </c>
      <c r="AC320" s="437">
        <v>7</v>
      </c>
      <c r="AZ320" s="437">
        <v>2</v>
      </c>
      <c r="BA320" s="437">
        <f>IF(AZ320=1,G320,0)</f>
        <v>0</v>
      </c>
      <c r="BB320" s="437">
        <f>IF(AZ320=2,G320,0)</f>
        <v>0</v>
      </c>
      <c r="BC320" s="437">
        <f>IF(AZ320=3,G320,0)</f>
        <v>0</v>
      </c>
      <c r="BD320" s="437">
        <f>IF(AZ320=4,G320,0)</f>
        <v>0</v>
      </c>
      <c r="BE320" s="437">
        <f>IF(AZ320=5,G320,0)</f>
        <v>0</v>
      </c>
      <c r="CA320" s="464">
        <v>1</v>
      </c>
      <c r="CB320" s="464">
        <v>7</v>
      </c>
    </row>
    <row r="321" spans="1:80" x14ac:dyDescent="0.2">
      <c r="A321" s="473"/>
      <c r="B321" s="477"/>
      <c r="C321" s="565" t="s">
        <v>901</v>
      </c>
      <c r="D321" s="531"/>
      <c r="E321" s="478">
        <v>74</v>
      </c>
      <c r="F321" s="479"/>
      <c r="G321" s="270"/>
      <c r="H321" s="480"/>
      <c r="I321" s="475"/>
      <c r="J321" s="481"/>
      <c r="K321" s="475"/>
      <c r="M321" s="476" t="s">
        <v>901</v>
      </c>
      <c r="O321" s="464"/>
    </row>
    <row r="322" spans="1:80" x14ac:dyDescent="0.2">
      <c r="A322" s="473"/>
      <c r="B322" s="477"/>
      <c r="C322" s="565" t="s">
        <v>902</v>
      </c>
      <c r="D322" s="531"/>
      <c r="E322" s="478">
        <v>0</v>
      </c>
      <c r="F322" s="479"/>
      <c r="G322" s="270"/>
      <c r="H322" s="480"/>
      <c r="I322" s="475"/>
      <c r="J322" s="481"/>
      <c r="K322" s="475"/>
      <c r="M322" s="476" t="s">
        <v>902</v>
      </c>
      <c r="O322" s="464"/>
    </row>
    <row r="323" spans="1:80" x14ac:dyDescent="0.2">
      <c r="A323" s="473"/>
      <c r="B323" s="477"/>
      <c r="C323" s="565" t="s">
        <v>796</v>
      </c>
      <c r="D323" s="531"/>
      <c r="E323" s="478">
        <v>1.2</v>
      </c>
      <c r="F323" s="479"/>
      <c r="G323" s="270"/>
      <c r="H323" s="480"/>
      <c r="I323" s="475"/>
      <c r="J323" s="481"/>
      <c r="K323" s="475"/>
      <c r="M323" s="476" t="s">
        <v>796</v>
      </c>
      <c r="O323" s="464"/>
    </row>
    <row r="324" spans="1:80" x14ac:dyDescent="0.2">
      <c r="A324" s="473"/>
      <c r="B324" s="477"/>
      <c r="C324" s="565" t="s">
        <v>797</v>
      </c>
      <c r="D324" s="531"/>
      <c r="E324" s="478">
        <v>4.9400000000000004</v>
      </c>
      <c r="F324" s="479"/>
      <c r="G324" s="270"/>
      <c r="H324" s="480"/>
      <c r="I324" s="475"/>
      <c r="J324" s="481"/>
      <c r="K324" s="475"/>
      <c r="M324" s="476" t="s">
        <v>797</v>
      </c>
      <c r="O324" s="464"/>
    </row>
    <row r="325" spans="1:80" x14ac:dyDescent="0.2">
      <c r="A325" s="473"/>
      <c r="B325" s="477"/>
      <c r="C325" s="565" t="s">
        <v>798</v>
      </c>
      <c r="D325" s="531"/>
      <c r="E325" s="478">
        <v>4.9400000000000004</v>
      </c>
      <c r="F325" s="479"/>
      <c r="G325" s="270"/>
      <c r="H325" s="480"/>
      <c r="I325" s="475"/>
      <c r="J325" s="481"/>
      <c r="K325" s="475"/>
      <c r="M325" s="476" t="s">
        <v>798</v>
      </c>
      <c r="O325" s="464"/>
    </row>
    <row r="326" spans="1:80" x14ac:dyDescent="0.2">
      <c r="A326" s="473"/>
      <c r="B326" s="477"/>
      <c r="C326" s="565" t="s">
        <v>799</v>
      </c>
      <c r="D326" s="531"/>
      <c r="E326" s="478">
        <v>1.2</v>
      </c>
      <c r="F326" s="479"/>
      <c r="G326" s="270"/>
      <c r="H326" s="480"/>
      <c r="I326" s="475"/>
      <c r="J326" s="481"/>
      <c r="K326" s="475"/>
      <c r="M326" s="476" t="s">
        <v>799</v>
      </c>
      <c r="O326" s="464"/>
    </row>
    <row r="327" spans="1:80" x14ac:dyDescent="0.2">
      <c r="A327" s="473"/>
      <c r="B327" s="477"/>
      <c r="C327" s="565" t="s">
        <v>808</v>
      </c>
      <c r="D327" s="531"/>
      <c r="E327" s="478">
        <v>0</v>
      </c>
      <c r="F327" s="479"/>
      <c r="G327" s="270"/>
      <c r="H327" s="480"/>
      <c r="I327" s="475"/>
      <c r="J327" s="481"/>
      <c r="K327" s="475"/>
      <c r="M327" s="476" t="s">
        <v>808</v>
      </c>
      <c r="O327" s="464"/>
    </row>
    <row r="328" spans="1:80" x14ac:dyDescent="0.2">
      <c r="A328" s="473"/>
      <c r="B328" s="477"/>
      <c r="C328" s="565" t="s">
        <v>818</v>
      </c>
      <c r="D328" s="531"/>
      <c r="E328" s="478">
        <v>4.9400000000000004</v>
      </c>
      <c r="F328" s="479"/>
      <c r="G328" s="270"/>
      <c r="H328" s="480"/>
      <c r="I328" s="475"/>
      <c r="J328" s="481"/>
      <c r="K328" s="475"/>
      <c r="M328" s="476" t="s">
        <v>818</v>
      </c>
      <c r="O328" s="464"/>
    </row>
    <row r="329" spans="1:80" x14ac:dyDescent="0.2">
      <c r="A329" s="465">
        <v>46</v>
      </c>
      <c r="B329" s="466" t="s">
        <v>990</v>
      </c>
      <c r="C329" s="467" t="s">
        <v>991</v>
      </c>
      <c r="D329" s="468" t="s">
        <v>190</v>
      </c>
      <c r="E329" s="469">
        <v>1.8244E-2</v>
      </c>
      <c r="F329" s="469"/>
      <c r="G329" s="470">
        <f>E329*F329</f>
        <v>0</v>
      </c>
      <c r="H329" s="471">
        <v>0</v>
      </c>
      <c r="I329" s="472">
        <f>E329*H329</f>
        <v>0</v>
      </c>
      <c r="J329" s="471"/>
      <c r="K329" s="472">
        <f>E329*J329</f>
        <v>0</v>
      </c>
      <c r="O329" s="464">
        <v>2</v>
      </c>
      <c r="AA329" s="437">
        <v>7</v>
      </c>
      <c r="AB329" s="437">
        <v>1001</v>
      </c>
      <c r="AC329" s="437">
        <v>5</v>
      </c>
      <c r="AZ329" s="437">
        <v>2</v>
      </c>
      <c r="BA329" s="437">
        <f>IF(AZ329=1,G329,0)</f>
        <v>0</v>
      </c>
      <c r="BB329" s="437">
        <f>IF(AZ329=2,G329,0)</f>
        <v>0</v>
      </c>
      <c r="BC329" s="437">
        <f>IF(AZ329=3,G329,0)</f>
        <v>0</v>
      </c>
      <c r="BD329" s="437">
        <f>IF(AZ329=4,G329,0)</f>
        <v>0</v>
      </c>
      <c r="BE329" s="437">
        <f>IF(AZ329=5,G329,0)</f>
        <v>0</v>
      </c>
      <c r="CA329" s="464">
        <v>7</v>
      </c>
      <c r="CB329" s="464">
        <v>1001</v>
      </c>
    </row>
    <row r="330" spans="1:80" x14ac:dyDescent="0.2">
      <c r="A330" s="482"/>
      <c r="B330" s="483" t="s">
        <v>104</v>
      </c>
      <c r="C330" s="484" t="s">
        <v>987</v>
      </c>
      <c r="D330" s="485"/>
      <c r="E330" s="486"/>
      <c r="F330" s="487"/>
      <c r="G330" s="488">
        <f>SUM(G319:G329)</f>
        <v>0</v>
      </c>
      <c r="H330" s="489"/>
      <c r="I330" s="490">
        <f>SUM(I319:I329)</f>
        <v>1.8244E-2</v>
      </c>
      <c r="J330" s="489"/>
      <c r="K330" s="490">
        <f>SUM(K319:K329)</f>
        <v>0</v>
      </c>
      <c r="O330" s="464">
        <v>4</v>
      </c>
      <c r="BA330" s="491">
        <f>SUM(BA319:BA329)</f>
        <v>0</v>
      </c>
      <c r="BB330" s="491">
        <f>SUM(BB319:BB329)</f>
        <v>0</v>
      </c>
      <c r="BC330" s="491">
        <f>SUM(BC319:BC329)</f>
        <v>0</v>
      </c>
      <c r="BD330" s="491">
        <f>SUM(BD319:BD329)</f>
        <v>0</v>
      </c>
      <c r="BE330" s="491">
        <f>SUM(BE319:BE329)</f>
        <v>0</v>
      </c>
    </row>
    <row r="331" spans="1:80" x14ac:dyDescent="0.2">
      <c r="A331" s="454" t="s">
        <v>100</v>
      </c>
      <c r="B331" s="455" t="s">
        <v>992</v>
      </c>
      <c r="C331" s="456" t="s">
        <v>993</v>
      </c>
      <c r="D331" s="457"/>
      <c r="E331" s="458"/>
      <c r="F331" s="458"/>
      <c r="G331" s="459"/>
      <c r="H331" s="460"/>
      <c r="I331" s="461"/>
      <c r="J331" s="462"/>
      <c r="K331" s="463"/>
      <c r="O331" s="464">
        <v>1</v>
      </c>
    </row>
    <row r="332" spans="1:80" x14ac:dyDescent="0.2">
      <c r="A332" s="465">
        <v>47</v>
      </c>
      <c r="B332" s="466" t="s">
        <v>995</v>
      </c>
      <c r="C332" s="467" t="s">
        <v>996</v>
      </c>
      <c r="D332" s="468" t="s">
        <v>766</v>
      </c>
      <c r="E332" s="469">
        <v>73.58</v>
      </c>
      <c r="F332" s="469"/>
      <c r="G332" s="470">
        <f>E332*F332</f>
        <v>0</v>
      </c>
      <c r="H332" s="471">
        <v>2.1000000000000001E-4</v>
      </c>
      <c r="I332" s="472">
        <f>E332*H332</f>
        <v>1.54518E-2</v>
      </c>
      <c r="J332" s="471">
        <v>0</v>
      </c>
      <c r="K332" s="472">
        <f>E332*J332</f>
        <v>0</v>
      </c>
      <c r="O332" s="464">
        <v>2</v>
      </c>
      <c r="AA332" s="437">
        <v>1</v>
      </c>
      <c r="AB332" s="437">
        <v>7</v>
      </c>
      <c r="AC332" s="437">
        <v>7</v>
      </c>
      <c r="AZ332" s="437">
        <v>2</v>
      </c>
      <c r="BA332" s="437">
        <f>IF(AZ332=1,G332,0)</f>
        <v>0</v>
      </c>
      <c r="BB332" s="437">
        <f>IF(AZ332=2,G332,0)</f>
        <v>0</v>
      </c>
      <c r="BC332" s="437">
        <f>IF(AZ332=3,G332,0)</f>
        <v>0</v>
      </c>
      <c r="BD332" s="437">
        <f>IF(AZ332=4,G332,0)</f>
        <v>0</v>
      </c>
      <c r="BE332" s="437">
        <f>IF(AZ332=5,G332,0)</f>
        <v>0</v>
      </c>
      <c r="CA332" s="464">
        <v>1</v>
      </c>
      <c r="CB332" s="464">
        <v>7</v>
      </c>
    </row>
    <row r="333" spans="1:80" x14ac:dyDescent="0.2">
      <c r="A333" s="473"/>
      <c r="B333" s="477"/>
      <c r="C333" s="565" t="s">
        <v>851</v>
      </c>
      <c r="D333" s="531"/>
      <c r="E333" s="478">
        <v>4.16</v>
      </c>
      <c r="F333" s="479"/>
      <c r="G333" s="270"/>
      <c r="H333" s="480"/>
      <c r="I333" s="475"/>
      <c r="J333" s="481"/>
      <c r="K333" s="475"/>
      <c r="M333" s="476" t="s">
        <v>851</v>
      </c>
      <c r="O333" s="464"/>
    </row>
    <row r="334" spans="1:80" x14ac:dyDescent="0.2">
      <c r="A334" s="473"/>
      <c r="B334" s="477"/>
      <c r="C334" s="565" t="s">
        <v>852</v>
      </c>
      <c r="D334" s="531"/>
      <c r="E334" s="478">
        <v>4.16</v>
      </c>
      <c r="F334" s="479"/>
      <c r="G334" s="270"/>
      <c r="H334" s="480"/>
      <c r="I334" s="475"/>
      <c r="J334" s="481"/>
      <c r="K334" s="475"/>
      <c r="M334" s="476" t="s">
        <v>852</v>
      </c>
      <c r="O334" s="464"/>
    </row>
    <row r="335" spans="1:80" x14ac:dyDescent="0.2">
      <c r="A335" s="473"/>
      <c r="B335" s="477"/>
      <c r="C335" s="565" t="s">
        <v>853</v>
      </c>
      <c r="D335" s="531"/>
      <c r="E335" s="478">
        <v>1.5</v>
      </c>
      <c r="F335" s="479"/>
      <c r="G335" s="270"/>
      <c r="H335" s="480"/>
      <c r="I335" s="475"/>
      <c r="J335" s="481"/>
      <c r="K335" s="475"/>
      <c r="M335" s="476" t="s">
        <v>853</v>
      </c>
      <c r="O335" s="464"/>
    </row>
    <row r="336" spans="1:80" x14ac:dyDescent="0.2">
      <c r="A336" s="473"/>
      <c r="B336" s="477"/>
      <c r="C336" s="565" t="s">
        <v>854</v>
      </c>
      <c r="D336" s="531"/>
      <c r="E336" s="478">
        <v>21.32</v>
      </c>
      <c r="F336" s="479"/>
      <c r="G336" s="270"/>
      <c r="H336" s="480"/>
      <c r="I336" s="475"/>
      <c r="J336" s="481"/>
      <c r="K336" s="475"/>
      <c r="M336" s="476" t="s">
        <v>854</v>
      </c>
      <c r="O336" s="464"/>
    </row>
    <row r="337" spans="1:80" x14ac:dyDescent="0.2">
      <c r="A337" s="473"/>
      <c r="B337" s="477"/>
      <c r="C337" s="565" t="s">
        <v>855</v>
      </c>
      <c r="D337" s="531"/>
      <c r="E337" s="478">
        <v>21.32</v>
      </c>
      <c r="F337" s="479"/>
      <c r="G337" s="270"/>
      <c r="H337" s="480"/>
      <c r="I337" s="475"/>
      <c r="J337" s="481"/>
      <c r="K337" s="475"/>
      <c r="M337" s="476" t="s">
        <v>855</v>
      </c>
      <c r="O337" s="464"/>
    </row>
    <row r="338" spans="1:80" x14ac:dyDescent="0.2">
      <c r="A338" s="473"/>
      <c r="B338" s="477"/>
      <c r="C338" s="565" t="s">
        <v>856</v>
      </c>
      <c r="D338" s="531"/>
      <c r="E338" s="478">
        <v>7.2</v>
      </c>
      <c r="F338" s="479"/>
      <c r="G338" s="270"/>
      <c r="H338" s="480"/>
      <c r="I338" s="475"/>
      <c r="J338" s="481"/>
      <c r="K338" s="475"/>
      <c r="M338" s="476" t="s">
        <v>856</v>
      </c>
      <c r="O338" s="464"/>
    </row>
    <row r="339" spans="1:80" x14ac:dyDescent="0.2">
      <c r="A339" s="473"/>
      <c r="B339" s="477"/>
      <c r="C339" s="565" t="s">
        <v>857</v>
      </c>
      <c r="D339" s="531"/>
      <c r="E339" s="478">
        <v>7.2</v>
      </c>
      <c r="F339" s="479"/>
      <c r="G339" s="270"/>
      <c r="H339" s="480"/>
      <c r="I339" s="475"/>
      <c r="J339" s="481"/>
      <c r="K339" s="475"/>
      <c r="M339" s="476" t="s">
        <v>857</v>
      </c>
      <c r="O339" s="464"/>
    </row>
    <row r="340" spans="1:80" x14ac:dyDescent="0.2">
      <c r="A340" s="473"/>
      <c r="B340" s="477"/>
      <c r="C340" s="565" t="s">
        <v>858</v>
      </c>
      <c r="D340" s="531"/>
      <c r="E340" s="478">
        <v>3.36</v>
      </c>
      <c r="F340" s="479"/>
      <c r="G340" s="270"/>
      <c r="H340" s="480"/>
      <c r="I340" s="475"/>
      <c r="J340" s="481"/>
      <c r="K340" s="475"/>
      <c r="M340" s="476" t="s">
        <v>858</v>
      </c>
      <c r="O340" s="464"/>
    </row>
    <row r="341" spans="1:80" x14ac:dyDescent="0.2">
      <c r="A341" s="473"/>
      <c r="B341" s="477"/>
      <c r="C341" s="565" t="s">
        <v>859</v>
      </c>
      <c r="D341" s="531"/>
      <c r="E341" s="478">
        <v>3.36</v>
      </c>
      <c r="F341" s="479"/>
      <c r="G341" s="270"/>
      <c r="H341" s="480"/>
      <c r="I341" s="475"/>
      <c r="J341" s="481"/>
      <c r="K341" s="475"/>
      <c r="M341" s="476" t="s">
        <v>859</v>
      </c>
      <c r="O341" s="464"/>
    </row>
    <row r="342" spans="1:80" x14ac:dyDescent="0.2">
      <c r="A342" s="473"/>
      <c r="B342" s="477"/>
      <c r="C342" s="565" t="s">
        <v>860</v>
      </c>
      <c r="D342" s="531"/>
      <c r="E342" s="478">
        <v>0</v>
      </c>
      <c r="F342" s="479"/>
      <c r="G342" s="270"/>
      <c r="H342" s="480"/>
      <c r="I342" s="475"/>
      <c r="J342" s="481"/>
      <c r="K342" s="475"/>
      <c r="M342" s="476" t="s">
        <v>860</v>
      </c>
      <c r="O342" s="464"/>
    </row>
    <row r="343" spans="1:80" x14ac:dyDescent="0.2">
      <c r="A343" s="465">
        <v>48</v>
      </c>
      <c r="B343" s="466" t="s">
        <v>997</v>
      </c>
      <c r="C343" s="467" t="s">
        <v>998</v>
      </c>
      <c r="D343" s="468" t="s">
        <v>183</v>
      </c>
      <c r="E343" s="469">
        <v>18</v>
      </c>
      <c r="F343" s="469"/>
      <c r="G343" s="470">
        <f>E343*F343</f>
        <v>0</v>
      </c>
      <c r="H343" s="471">
        <v>0</v>
      </c>
      <c r="I343" s="472">
        <f>E343*H343</f>
        <v>0</v>
      </c>
      <c r="J343" s="471">
        <v>0</v>
      </c>
      <c r="K343" s="472">
        <f>E343*J343</f>
        <v>0</v>
      </c>
      <c r="O343" s="464">
        <v>2</v>
      </c>
      <c r="AA343" s="437">
        <v>1</v>
      </c>
      <c r="AB343" s="437">
        <v>7</v>
      </c>
      <c r="AC343" s="437">
        <v>7</v>
      </c>
      <c r="AZ343" s="437">
        <v>2</v>
      </c>
      <c r="BA343" s="437">
        <f>IF(AZ343=1,G343,0)</f>
        <v>0</v>
      </c>
      <c r="BB343" s="437">
        <f>IF(AZ343=2,G343,0)</f>
        <v>0</v>
      </c>
      <c r="BC343" s="437">
        <f>IF(AZ343=3,G343,0)</f>
        <v>0</v>
      </c>
      <c r="BD343" s="437">
        <f>IF(AZ343=4,G343,0)</f>
        <v>0</v>
      </c>
      <c r="BE343" s="437">
        <f>IF(AZ343=5,G343,0)</f>
        <v>0</v>
      </c>
      <c r="CA343" s="464">
        <v>1</v>
      </c>
      <c r="CB343" s="464">
        <v>7</v>
      </c>
    </row>
    <row r="344" spans="1:80" x14ac:dyDescent="0.2">
      <c r="A344" s="465">
        <v>49</v>
      </c>
      <c r="B344" s="466" t="s">
        <v>999</v>
      </c>
      <c r="C344" s="467" t="s">
        <v>1000</v>
      </c>
      <c r="D344" s="468" t="s">
        <v>183</v>
      </c>
      <c r="E344" s="469">
        <v>6</v>
      </c>
      <c r="F344" s="469"/>
      <c r="G344" s="470">
        <f>E344*F344</f>
        <v>0</v>
      </c>
      <c r="H344" s="471">
        <v>0</v>
      </c>
      <c r="I344" s="472">
        <f>E344*H344</f>
        <v>0</v>
      </c>
      <c r="J344" s="471">
        <v>0</v>
      </c>
      <c r="K344" s="472">
        <f>E344*J344</f>
        <v>0</v>
      </c>
      <c r="O344" s="464">
        <v>2</v>
      </c>
      <c r="AA344" s="437">
        <v>1</v>
      </c>
      <c r="AB344" s="437">
        <v>7</v>
      </c>
      <c r="AC344" s="437">
        <v>7</v>
      </c>
      <c r="AZ344" s="437">
        <v>2</v>
      </c>
      <c r="BA344" s="437">
        <f>IF(AZ344=1,G344,0)</f>
        <v>0</v>
      </c>
      <c r="BB344" s="437">
        <f>IF(AZ344=2,G344,0)</f>
        <v>0</v>
      </c>
      <c r="BC344" s="437">
        <f>IF(AZ344=3,G344,0)</f>
        <v>0</v>
      </c>
      <c r="BD344" s="437">
        <f>IF(AZ344=4,G344,0)</f>
        <v>0</v>
      </c>
      <c r="BE344" s="437">
        <f>IF(AZ344=5,G344,0)</f>
        <v>0</v>
      </c>
      <c r="CA344" s="464">
        <v>1</v>
      </c>
      <c r="CB344" s="464">
        <v>7</v>
      </c>
    </row>
    <row r="345" spans="1:80" x14ac:dyDescent="0.2">
      <c r="A345" s="465">
        <v>50</v>
      </c>
      <c r="B345" s="466" t="s">
        <v>1001</v>
      </c>
      <c r="C345" s="467" t="s">
        <v>1002</v>
      </c>
      <c r="D345" s="468" t="s">
        <v>166</v>
      </c>
      <c r="E345" s="469">
        <v>36.9</v>
      </c>
      <c r="F345" s="469"/>
      <c r="G345" s="470">
        <f>E345*F345</f>
        <v>0</v>
      </c>
      <c r="H345" s="471">
        <v>0</v>
      </c>
      <c r="I345" s="472">
        <f>E345*H345</f>
        <v>0</v>
      </c>
      <c r="J345" s="471">
        <v>0</v>
      </c>
      <c r="K345" s="472">
        <f>E345*J345</f>
        <v>0</v>
      </c>
      <c r="O345" s="464">
        <v>2</v>
      </c>
      <c r="AA345" s="437">
        <v>1</v>
      </c>
      <c r="AB345" s="437">
        <v>7</v>
      </c>
      <c r="AC345" s="437">
        <v>7</v>
      </c>
      <c r="AZ345" s="437">
        <v>2</v>
      </c>
      <c r="BA345" s="437">
        <f>IF(AZ345=1,G345,0)</f>
        <v>0</v>
      </c>
      <c r="BB345" s="437">
        <f>IF(AZ345=2,G345,0)</f>
        <v>0</v>
      </c>
      <c r="BC345" s="437">
        <f>IF(AZ345=3,G345,0)</f>
        <v>0</v>
      </c>
      <c r="BD345" s="437">
        <f>IF(AZ345=4,G345,0)</f>
        <v>0</v>
      </c>
      <c r="BE345" s="437">
        <f>IF(AZ345=5,G345,0)</f>
        <v>0</v>
      </c>
      <c r="CA345" s="464">
        <v>1</v>
      </c>
      <c r="CB345" s="464">
        <v>7</v>
      </c>
    </row>
    <row r="346" spans="1:80" x14ac:dyDescent="0.2">
      <c r="A346" s="473"/>
      <c r="B346" s="477"/>
      <c r="C346" s="565" t="s">
        <v>1003</v>
      </c>
      <c r="D346" s="531"/>
      <c r="E346" s="478">
        <v>4.2</v>
      </c>
      <c r="F346" s="479"/>
      <c r="G346" s="270"/>
      <c r="H346" s="480"/>
      <c r="I346" s="475"/>
      <c r="J346" s="481"/>
      <c r="K346" s="475"/>
      <c r="M346" s="476" t="s">
        <v>1003</v>
      </c>
      <c r="O346" s="464"/>
    </row>
    <row r="347" spans="1:80" x14ac:dyDescent="0.2">
      <c r="A347" s="473"/>
      <c r="B347" s="477"/>
      <c r="C347" s="565" t="s">
        <v>1004</v>
      </c>
      <c r="D347" s="531"/>
      <c r="E347" s="478">
        <v>4.2</v>
      </c>
      <c r="F347" s="479"/>
      <c r="G347" s="270"/>
      <c r="H347" s="480"/>
      <c r="I347" s="475"/>
      <c r="J347" s="481"/>
      <c r="K347" s="475"/>
      <c r="M347" s="476" t="s">
        <v>1004</v>
      </c>
      <c r="O347" s="464"/>
    </row>
    <row r="348" spans="1:80" x14ac:dyDescent="0.2">
      <c r="A348" s="473"/>
      <c r="B348" s="477"/>
      <c r="C348" s="565" t="s">
        <v>1005</v>
      </c>
      <c r="D348" s="531"/>
      <c r="E348" s="478">
        <v>2.5</v>
      </c>
      <c r="F348" s="479"/>
      <c r="G348" s="270"/>
      <c r="H348" s="480"/>
      <c r="I348" s="475"/>
      <c r="J348" s="481"/>
      <c r="K348" s="475"/>
      <c r="M348" s="476" t="s">
        <v>1005</v>
      </c>
      <c r="O348" s="464"/>
    </row>
    <row r="349" spans="1:80" x14ac:dyDescent="0.2">
      <c r="A349" s="473"/>
      <c r="B349" s="477"/>
      <c r="C349" s="565" t="s">
        <v>1006</v>
      </c>
      <c r="D349" s="531"/>
      <c r="E349" s="478">
        <v>8.1999999999999993</v>
      </c>
      <c r="F349" s="479"/>
      <c r="G349" s="270"/>
      <c r="H349" s="480"/>
      <c r="I349" s="475"/>
      <c r="J349" s="481"/>
      <c r="K349" s="475"/>
      <c r="M349" s="476" t="s">
        <v>1006</v>
      </c>
      <c r="O349" s="464"/>
    </row>
    <row r="350" spans="1:80" x14ac:dyDescent="0.2">
      <c r="A350" s="473"/>
      <c r="B350" s="477"/>
      <c r="C350" s="565" t="s">
        <v>1007</v>
      </c>
      <c r="D350" s="531"/>
      <c r="E350" s="478">
        <v>8.1999999999999993</v>
      </c>
      <c r="F350" s="479"/>
      <c r="G350" s="270"/>
      <c r="H350" s="480"/>
      <c r="I350" s="475"/>
      <c r="J350" s="481"/>
      <c r="K350" s="475"/>
      <c r="M350" s="476" t="s">
        <v>1007</v>
      </c>
      <c r="O350" s="464"/>
    </row>
    <row r="351" spans="1:80" x14ac:dyDescent="0.2">
      <c r="A351" s="473"/>
      <c r="B351" s="477"/>
      <c r="C351" s="565" t="s">
        <v>1008</v>
      </c>
      <c r="D351" s="531"/>
      <c r="E351" s="478">
        <v>4.8</v>
      </c>
      <c r="F351" s="479"/>
      <c r="G351" s="270"/>
      <c r="H351" s="480"/>
      <c r="I351" s="475"/>
      <c r="J351" s="481"/>
      <c r="K351" s="475"/>
      <c r="M351" s="476" t="s">
        <v>1008</v>
      </c>
      <c r="O351" s="464"/>
    </row>
    <row r="352" spans="1:80" x14ac:dyDescent="0.2">
      <c r="A352" s="473"/>
      <c r="B352" s="477"/>
      <c r="C352" s="565" t="s">
        <v>1009</v>
      </c>
      <c r="D352" s="531"/>
      <c r="E352" s="478">
        <v>4.8</v>
      </c>
      <c r="F352" s="479"/>
      <c r="G352" s="270"/>
      <c r="H352" s="480"/>
      <c r="I352" s="475"/>
      <c r="J352" s="481"/>
      <c r="K352" s="475"/>
      <c r="M352" s="476" t="s">
        <v>1009</v>
      </c>
      <c r="O352" s="464"/>
    </row>
    <row r="353" spans="1:80" x14ac:dyDescent="0.2">
      <c r="A353" s="465">
        <v>51</v>
      </c>
      <c r="B353" s="466" t="s">
        <v>1010</v>
      </c>
      <c r="C353" s="467" t="s">
        <v>1011</v>
      </c>
      <c r="D353" s="468" t="s">
        <v>766</v>
      </c>
      <c r="E353" s="469">
        <v>73.58</v>
      </c>
      <c r="F353" s="469"/>
      <c r="G353" s="470">
        <f>E353*F353</f>
        <v>0</v>
      </c>
      <c r="H353" s="471">
        <v>6.4999999999999997E-4</v>
      </c>
      <c r="I353" s="472">
        <f>E353*H353</f>
        <v>4.7826999999999995E-2</v>
      </c>
      <c r="J353" s="471">
        <v>0</v>
      </c>
      <c r="K353" s="472">
        <f>E353*J353</f>
        <v>0</v>
      </c>
      <c r="O353" s="464">
        <v>2</v>
      </c>
      <c r="AA353" s="437">
        <v>1</v>
      </c>
      <c r="AB353" s="437">
        <v>7</v>
      </c>
      <c r="AC353" s="437">
        <v>7</v>
      </c>
      <c r="AZ353" s="437">
        <v>2</v>
      </c>
      <c r="BA353" s="437">
        <f>IF(AZ353=1,G353,0)</f>
        <v>0</v>
      </c>
      <c r="BB353" s="437">
        <f>IF(AZ353=2,G353,0)</f>
        <v>0</v>
      </c>
      <c r="BC353" s="437">
        <f>IF(AZ353=3,G353,0)</f>
        <v>0</v>
      </c>
      <c r="BD353" s="437">
        <f>IF(AZ353=4,G353,0)</f>
        <v>0</v>
      </c>
      <c r="BE353" s="437">
        <f>IF(AZ353=5,G353,0)</f>
        <v>0</v>
      </c>
      <c r="CA353" s="464">
        <v>1</v>
      </c>
      <c r="CB353" s="464">
        <v>7</v>
      </c>
    </row>
    <row r="354" spans="1:80" x14ac:dyDescent="0.2">
      <c r="A354" s="473"/>
      <c r="B354" s="477"/>
      <c r="C354" s="565" t="s">
        <v>851</v>
      </c>
      <c r="D354" s="531"/>
      <c r="E354" s="478">
        <v>4.16</v>
      </c>
      <c r="F354" s="479"/>
      <c r="G354" s="270"/>
      <c r="H354" s="480"/>
      <c r="I354" s="475"/>
      <c r="J354" s="481"/>
      <c r="K354" s="475"/>
      <c r="M354" s="476" t="s">
        <v>851</v>
      </c>
      <c r="O354" s="464"/>
    </row>
    <row r="355" spans="1:80" x14ac:dyDescent="0.2">
      <c r="A355" s="473"/>
      <c r="B355" s="477"/>
      <c r="C355" s="565" t="s">
        <v>852</v>
      </c>
      <c r="D355" s="531"/>
      <c r="E355" s="478">
        <v>4.16</v>
      </c>
      <c r="F355" s="479"/>
      <c r="G355" s="270"/>
      <c r="H355" s="480"/>
      <c r="I355" s="475"/>
      <c r="J355" s="481"/>
      <c r="K355" s="475"/>
      <c r="M355" s="476" t="s">
        <v>852</v>
      </c>
      <c r="O355" s="464"/>
    </row>
    <row r="356" spans="1:80" x14ac:dyDescent="0.2">
      <c r="A356" s="473"/>
      <c r="B356" s="477"/>
      <c r="C356" s="565" t="s">
        <v>853</v>
      </c>
      <c r="D356" s="531"/>
      <c r="E356" s="478">
        <v>1.5</v>
      </c>
      <c r="F356" s="479"/>
      <c r="G356" s="270"/>
      <c r="H356" s="480"/>
      <c r="I356" s="475"/>
      <c r="J356" s="481"/>
      <c r="K356" s="475"/>
      <c r="M356" s="476" t="s">
        <v>853</v>
      </c>
      <c r="O356" s="464"/>
    </row>
    <row r="357" spans="1:80" x14ac:dyDescent="0.2">
      <c r="A357" s="473"/>
      <c r="B357" s="477"/>
      <c r="C357" s="565" t="s">
        <v>854</v>
      </c>
      <c r="D357" s="531"/>
      <c r="E357" s="478">
        <v>21.32</v>
      </c>
      <c r="F357" s="479"/>
      <c r="G357" s="270"/>
      <c r="H357" s="480"/>
      <c r="I357" s="475"/>
      <c r="J357" s="481"/>
      <c r="K357" s="475"/>
      <c r="M357" s="476" t="s">
        <v>854</v>
      </c>
      <c r="O357" s="464"/>
    </row>
    <row r="358" spans="1:80" x14ac:dyDescent="0.2">
      <c r="A358" s="473"/>
      <c r="B358" s="477"/>
      <c r="C358" s="565" t="s">
        <v>855</v>
      </c>
      <c r="D358" s="531"/>
      <c r="E358" s="478">
        <v>21.32</v>
      </c>
      <c r="F358" s="479"/>
      <c r="G358" s="270"/>
      <c r="H358" s="480"/>
      <c r="I358" s="475"/>
      <c r="J358" s="481"/>
      <c r="K358" s="475"/>
      <c r="M358" s="476" t="s">
        <v>855</v>
      </c>
      <c r="O358" s="464"/>
    </row>
    <row r="359" spans="1:80" x14ac:dyDescent="0.2">
      <c r="A359" s="473"/>
      <c r="B359" s="477"/>
      <c r="C359" s="565" t="s">
        <v>856</v>
      </c>
      <c r="D359" s="531"/>
      <c r="E359" s="478">
        <v>7.2</v>
      </c>
      <c r="F359" s="479"/>
      <c r="G359" s="270"/>
      <c r="H359" s="480"/>
      <c r="I359" s="475"/>
      <c r="J359" s="481"/>
      <c r="K359" s="475"/>
      <c r="M359" s="476" t="s">
        <v>856</v>
      </c>
      <c r="O359" s="464"/>
    </row>
    <row r="360" spans="1:80" x14ac:dyDescent="0.2">
      <c r="A360" s="473"/>
      <c r="B360" s="477"/>
      <c r="C360" s="565" t="s">
        <v>857</v>
      </c>
      <c r="D360" s="531"/>
      <c r="E360" s="478">
        <v>7.2</v>
      </c>
      <c r="F360" s="479"/>
      <c r="G360" s="270"/>
      <c r="H360" s="480"/>
      <c r="I360" s="475"/>
      <c r="J360" s="481"/>
      <c r="K360" s="475"/>
      <c r="M360" s="476" t="s">
        <v>857</v>
      </c>
      <c r="O360" s="464"/>
    </row>
    <row r="361" spans="1:80" x14ac:dyDescent="0.2">
      <c r="A361" s="473"/>
      <c r="B361" s="477"/>
      <c r="C361" s="565" t="s">
        <v>858</v>
      </c>
      <c r="D361" s="531"/>
      <c r="E361" s="478">
        <v>3.36</v>
      </c>
      <c r="F361" s="479"/>
      <c r="G361" s="270"/>
      <c r="H361" s="480"/>
      <c r="I361" s="475"/>
      <c r="J361" s="481"/>
      <c r="K361" s="475"/>
      <c r="M361" s="476" t="s">
        <v>858</v>
      </c>
      <c r="O361" s="464"/>
    </row>
    <row r="362" spans="1:80" x14ac:dyDescent="0.2">
      <c r="A362" s="473"/>
      <c r="B362" s="477"/>
      <c r="C362" s="565" t="s">
        <v>859</v>
      </c>
      <c r="D362" s="531"/>
      <c r="E362" s="478">
        <v>3.36</v>
      </c>
      <c r="F362" s="479"/>
      <c r="G362" s="270"/>
      <c r="H362" s="480"/>
      <c r="I362" s="475"/>
      <c r="J362" s="481"/>
      <c r="K362" s="475"/>
      <c r="M362" s="476" t="s">
        <v>859</v>
      </c>
      <c r="O362" s="464"/>
    </row>
    <row r="363" spans="1:80" x14ac:dyDescent="0.2">
      <c r="A363" s="473"/>
      <c r="B363" s="477"/>
      <c r="C363" s="565" t="s">
        <v>860</v>
      </c>
      <c r="D363" s="531"/>
      <c r="E363" s="478">
        <v>0</v>
      </c>
      <c r="F363" s="479"/>
      <c r="G363" s="270"/>
      <c r="H363" s="480"/>
      <c r="I363" s="475"/>
      <c r="J363" s="481"/>
      <c r="K363" s="475"/>
      <c r="M363" s="476" t="s">
        <v>860</v>
      </c>
      <c r="O363" s="464"/>
    </row>
    <row r="364" spans="1:80" ht="22.5" x14ac:dyDescent="0.2">
      <c r="A364" s="465">
        <v>52</v>
      </c>
      <c r="B364" s="466" t="s">
        <v>1012</v>
      </c>
      <c r="C364" s="467" t="s">
        <v>1013</v>
      </c>
      <c r="D364" s="468" t="s">
        <v>766</v>
      </c>
      <c r="E364" s="469">
        <v>73.58</v>
      </c>
      <c r="F364" s="469"/>
      <c r="G364" s="470">
        <f>E364*F364</f>
        <v>0</v>
      </c>
      <c r="H364" s="471">
        <v>3.8999999999999998E-3</v>
      </c>
      <c r="I364" s="472">
        <f>E364*H364</f>
        <v>0.28696199999999999</v>
      </c>
      <c r="J364" s="471">
        <v>0</v>
      </c>
      <c r="K364" s="472">
        <f>E364*J364</f>
        <v>0</v>
      </c>
      <c r="O364" s="464">
        <v>2</v>
      </c>
      <c r="AA364" s="437">
        <v>1</v>
      </c>
      <c r="AB364" s="437">
        <v>1</v>
      </c>
      <c r="AC364" s="437">
        <v>1</v>
      </c>
      <c r="AZ364" s="437">
        <v>2</v>
      </c>
      <c r="BA364" s="437">
        <f>IF(AZ364=1,G364,0)</f>
        <v>0</v>
      </c>
      <c r="BB364" s="437">
        <f>IF(AZ364=2,G364,0)</f>
        <v>0</v>
      </c>
      <c r="BC364" s="437">
        <f>IF(AZ364=3,G364,0)</f>
        <v>0</v>
      </c>
      <c r="BD364" s="437">
        <f>IF(AZ364=4,G364,0)</f>
        <v>0</v>
      </c>
      <c r="BE364" s="437">
        <f>IF(AZ364=5,G364,0)</f>
        <v>0</v>
      </c>
      <c r="CA364" s="464">
        <v>1</v>
      </c>
      <c r="CB364" s="464">
        <v>1</v>
      </c>
    </row>
    <row r="365" spans="1:80" x14ac:dyDescent="0.2">
      <c r="A365" s="473"/>
      <c r="B365" s="477"/>
      <c r="C365" s="565" t="s">
        <v>851</v>
      </c>
      <c r="D365" s="531"/>
      <c r="E365" s="478">
        <v>4.16</v>
      </c>
      <c r="F365" s="479"/>
      <c r="G365" s="270"/>
      <c r="H365" s="480"/>
      <c r="I365" s="475"/>
      <c r="J365" s="481"/>
      <c r="K365" s="475"/>
      <c r="M365" s="476" t="s">
        <v>851</v>
      </c>
      <c r="O365" s="464"/>
    </row>
    <row r="366" spans="1:80" x14ac:dyDescent="0.2">
      <c r="A366" s="473"/>
      <c r="B366" s="477"/>
      <c r="C366" s="565" t="s">
        <v>852</v>
      </c>
      <c r="D366" s="531"/>
      <c r="E366" s="478">
        <v>4.16</v>
      </c>
      <c r="F366" s="479"/>
      <c r="G366" s="270"/>
      <c r="H366" s="480"/>
      <c r="I366" s="475"/>
      <c r="J366" s="481"/>
      <c r="K366" s="475"/>
      <c r="M366" s="476" t="s">
        <v>852</v>
      </c>
      <c r="O366" s="464"/>
    </row>
    <row r="367" spans="1:80" x14ac:dyDescent="0.2">
      <c r="A367" s="473"/>
      <c r="B367" s="477"/>
      <c r="C367" s="565" t="s">
        <v>853</v>
      </c>
      <c r="D367" s="531"/>
      <c r="E367" s="478">
        <v>1.5</v>
      </c>
      <c r="F367" s="479"/>
      <c r="G367" s="270"/>
      <c r="H367" s="480"/>
      <c r="I367" s="475"/>
      <c r="J367" s="481"/>
      <c r="K367" s="475"/>
      <c r="M367" s="476" t="s">
        <v>853</v>
      </c>
      <c r="O367" s="464"/>
    </row>
    <row r="368" spans="1:80" x14ac:dyDescent="0.2">
      <c r="A368" s="473"/>
      <c r="B368" s="477"/>
      <c r="C368" s="565" t="s">
        <v>854</v>
      </c>
      <c r="D368" s="531"/>
      <c r="E368" s="478">
        <v>21.32</v>
      </c>
      <c r="F368" s="479"/>
      <c r="G368" s="270"/>
      <c r="H368" s="480"/>
      <c r="I368" s="475"/>
      <c r="J368" s="481"/>
      <c r="K368" s="475"/>
      <c r="M368" s="476" t="s">
        <v>854</v>
      </c>
      <c r="O368" s="464"/>
    </row>
    <row r="369" spans="1:80" x14ac:dyDescent="0.2">
      <c r="A369" s="473"/>
      <c r="B369" s="477"/>
      <c r="C369" s="565" t="s">
        <v>855</v>
      </c>
      <c r="D369" s="531"/>
      <c r="E369" s="478">
        <v>21.32</v>
      </c>
      <c r="F369" s="479"/>
      <c r="G369" s="270"/>
      <c r="H369" s="480"/>
      <c r="I369" s="475"/>
      <c r="J369" s="481"/>
      <c r="K369" s="475"/>
      <c r="M369" s="476" t="s">
        <v>855</v>
      </c>
      <c r="O369" s="464"/>
    </row>
    <row r="370" spans="1:80" x14ac:dyDescent="0.2">
      <c r="A370" s="473"/>
      <c r="B370" s="477"/>
      <c r="C370" s="565" t="s">
        <v>856</v>
      </c>
      <c r="D370" s="531"/>
      <c r="E370" s="478">
        <v>7.2</v>
      </c>
      <c r="F370" s="479"/>
      <c r="G370" s="270"/>
      <c r="H370" s="480"/>
      <c r="I370" s="475"/>
      <c r="J370" s="481"/>
      <c r="K370" s="475"/>
      <c r="M370" s="476" t="s">
        <v>856</v>
      </c>
      <c r="O370" s="464"/>
    </row>
    <row r="371" spans="1:80" x14ac:dyDescent="0.2">
      <c r="A371" s="473"/>
      <c r="B371" s="477"/>
      <c r="C371" s="565" t="s">
        <v>857</v>
      </c>
      <c r="D371" s="531"/>
      <c r="E371" s="478">
        <v>7.2</v>
      </c>
      <c r="F371" s="479"/>
      <c r="G371" s="270"/>
      <c r="H371" s="480"/>
      <c r="I371" s="475"/>
      <c r="J371" s="481"/>
      <c r="K371" s="475"/>
      <c r="M371" s="476" t="s">
        <v>857</v>
      </c>
      <c r="O371" s="464"/>
    </row>
    <row r="372" spans="1:80" x14ac:dyDescent="0.2">
      <c r="A372" s="473"/>
      <c r="B372" s="477"/>
      <c r="C372" s="565" t="s">
        <v>858</v>
      </c>
      <c r="D372" s="531"/>
      <c r="E372" s="478">
        <v>3.36</v>
      </c>
      <c r="F372" s="479"/>
      <c r="G372" s="270"/>
      <c r="H372" s="480"/>
      <c r="I372" s="475"/>
      <c r="J372" s="481"/>
      <c r="K372" s="475"/>
      <c r="M372" s="476" t="s">
        <v>858</v>
      </c>
      <c r="O372" s="464"/>
    </row>
    <row r="373" spans="1:80" x14ac:dyDescent="0.2">
      <c r="A373" s="473"/>
      <c r="B373" s="477"/>
      <c r="C373" s="565" t="s">
        <v>859</v>
      </c>
      <c r="D373" s="531"/>
      <c r="E373" s="478">
        <v>3.36</v>
      </c>
      <c r="F373" s="479"/>
      <c r="G373" s="270"/>
      <c r="H373" s="480"/>
      <c r="I373" s="475"/>
      <c r="J373" s="481"/>
      <c r="K373" s="475"/>
      <c r="M373" s="476" t="s">
        <v>859</v>
      </c>
      <c r="O373" s="464"/>
    </row>
    <row r="374" spans="1:80" x14ac:dyDescent="0.2">
      <c r="A374" s="473"/>
      <c r="B374" s="477"/>
      <c r="C374" s="565" t="s">
        <v>860</v>
      </c>
      <c r="D374" s="531"/>
      <c r="E374" s="478">
        <v>0</v>
      </c>
      <c r="F374" s="479"/>
      <c r="G374" s="270"/>
      <c r="H374" s="480"/>
      <c r="I374" s="475"/>
      <c r="J374" s="481"/>
      <c r="K374" s="475"/>
      <c r="M374" s="476" t="s">
        <v>860</v>
      </c>
      <c r="O374" s="464"/>
    </row>
    <row r="375" spans="1:80" x14ac:dyDescent="0.2">
      <c r="A375" s="465">
        <v>53</v>
      </c>
      <c r="B375" s="466" t="s">
        <v>1014</v>
      </c>
      <c r="C375" s="467" t="s">
        <v>1015</v>
      </c>
      <c r="D375" s="468" t="s">
        <v>766</v>
      </c>
      <c r="E375" s="469">
        <v>80.739999999999995</v>
      </c>
      <c r="F375" s="469"/>
      <c r="G375" s="470">
        <f>E375*F375</f>
        <v>0</v>
      </c>
      <c r="H375" s="471">
        <v>1.2200000000000001E-2</v>
      </c>
      <c r="I375" s="472">
        <f>E375*H375</f>
        <v>0.98502800000000001</v>
      </c>
      <c r="J375" s="471"/>
      <c r="K375" s="472">
        <f>E375*J375</f>
        <v>0</v>
      </c>
      <c r="O375" s="464">
        <v>2</v>
      </c>
      <c r="AA375" s="437">
        <v>12</v>
      </c>
      <c r="AB375" s="437">
        <v>0</v>
      </c>
      <c r="AC375" s="437">
        <v>24</v>
      </c>
      <c r="AZ375" s="437">
        <v>2</v>
      </c>
      <c r="BA375" s="437">
        <f>IF(AZ375=1,G375,0)</f>
        <v>0</v>
      </c>
      <c r="BB375" s="437">
        <f>IF(AZ375=2,G375,0)</f>
        <v>0</v>
      </c>
      <c r="BC375" s="437">
        <f>IF(AZ375=3,G375,0)</f>
        <v>0</v>
      </c>
      <c r="BD375" s="437">
        <f>IF(AZ375=4,G375,0)</f>
        <v>0</v>
      </c>
      <c r="BE375" s="437">
        <f>IF(AZ375=5,G375,0)</f>
        <v>0</v>
      </c>
      <c r="CA375" s="464">
        <v>12</v>
      </c>
      <c r="CB375" s="464">
        <v>0</v>
      </c>
    </row>
    <row r="376" spans="1:80" x14ac:dyDescent="0.2">
      <c r="A376" s="473"/>
      <c r="B376" s="477"/>
      <c r="C376" s="565" t="s">
        <v>1016</v>
      </c>
      <c r="D376" s="531"/>
      <c r="E376" s="478">
        <v>80.739999999999995</v>
      </c>
      <c r="F376" s="479"/>
      <c r="G376" s="270"/>
      <c r="H376" s="480"/>
      <c r="I376" s="475"/>
      <c r="J376" s="481"/>
      <c r="K376" s="475"/>
      <c r="M376" s="476" t="s">
        <v>1016</v>
      </c>
      <c r="O376" s="464"/>
    </row>
    <row r="377" spans="1:80" x14ac:dyDescent="0.2">
      <c r="A377" s="465">
        <v>54</v>
      </c>
      <c r="B377" s="466" t="s">
        <v>1017</v>
      </c>
      <c r="C377" s="467" t="s">
        <v>1018</v>
      </c>
      <c r="D377" s="468" t="s">
        <v>880</v>
      </c>
      <c r="E377" s="469">
        <v>1</v>
      </c>
      <c r="F377" s="469"/>
      <c r="G377" s="470">
        <f>E377*F377</f>
        <v>0</v>
      </c>
      <c r="H377" s="471">
        <v>0</v>
      </c>
      <c r="I377" s="472">
        <f>E377*H377</f>
        <v>0</v>
      </c>
      <c r="J377" s="471"/>
      <c r="K377" s="472">
        <f>E377*J377</f>
        <v>0</v>
      </c>
      <c r="O377" s="464">
        <v>2</v>
      </c>
      <c r="AA377" s="437">
        <v>12</v>
      </c>
      <c r="AB377" s="437">
        <v>0</v>
      </c>
      <c r="AC377" s="437">
        <v>25</v>
      </c>
      <c r="AZ377" s="437">
        <v>2</v>
      </c>
      <c r="BA377" s="437">
        <f>IF(AZ377=1,G377,0)</f>
        <v>0</v>
      </c>
      <c r="BB377" s="437">
        <f>IF(AZ377=2,G377,0)</f>
        <v>0</v>
      </c>
      <c r="BC377" s="437">
        <f>IF(AZ377=3,G377,0)</f>
        <v>0</v>
      </c>
      <c r="BD377" s="437">
        <f>IF(AZ377=4,G377,0)</f>
        <v>0</v>
      </c>
      <c r="BE377" s="437">
        <f>IF(AZ377=5,G377,0)</f>
        <v>0</v>
      </c>
      <c r="CA377" s="464">
        <v>12</v>
      </c>
      <c r="CB377" s="464">
        <v>0</v>
      </c>
    </row>
    <row r="378" spans="1:80" x14ac:dyDescent="0.2">
      <c r="A378" s="482"/>
      <c r="B378" s="483" t="s">
        <v>104</v>
      </c>
      <c r="C378" s="484" t="s">
        <v>994</v>
      </c>
      <c r="D378" s="485"/>
      <c r="E378" s="486"/>
      <c r="F378" s="487"/>
      <c r="G378" s="488">
        <f>SUM(G331:G377)</f>
        <v>0</v>
      </c>
      <c r="H378" s="489"/>
      <c r="I378" s="490">
        <f>SUM(I331:I377)</f>
        <v>1.3352688000000001</v>
      </c>
      <c r="J378" s="489"/>
      <c r="K378" s="490">
        <f>SUM(K331:K377)</f>
        <v>0</v>
      </c>
      <c r="O378" s="464">
        <v>4</v>
      </c>
      <c r="BA378" s="491">
        <f>SUM(BA331:BA377)</f>
        <v>0</v>
      </c>
      <c r="BB378" s="491">
        <f>SUM(BB331:BB377)</f>
        <v>0</v>
      </c>
      <c r="BC378" s="491">
        <f>SUM(BC331:BC377)</f>
        <v>0</v>
      </c>
      <c r="BD378" s="491">
        <f>SUM(BD331:BD377)</f>
        <v>0</v>
      </c>
      <c r="BE378" s="491">
        <f>SUM(BE331:BE377)</f>
        <v>0</v>
      </c>
    </row>
    <row r="379" spans="1:80" x14ac:dyDescent="0.2">
      <c r="A379" s="454" t="s">
        <v>100</v>
      </c>
      <c r="B379" s="455" t="s">
        <v>1019</v>
      </c>
      <c r="C379" s="456" t="s">
        <v>1020</v>
      </c>
      <c r="D379" s="457"/>
      <c r="E379" s="458"/>
      <c r="F379" s="458"/>
      <c r="G379" s="459"/>
      <c r="H379" s="460"/>
      <c r="I379" s="461"/>
      <c r="J379" s="462"/>
      <c r="K379" s="463"/>
      <c r="O379" s="464">
        <v>1</v>
      </c>
    </row>
    <row r="380" spans="1:80" x14ac:dyDescent="0.2">
      <c r="A380" s="465">
        <v>55</v>
      </c>
      <c r="B380" s="466" t="s">
        <v>1022</v>
      </c>
      <c r="C380" s="467" t="s">
        <v>1023</v>
      </c>
      <c r="D380" s="468" t="s">
        <v>766</v>
      </c>
      <c r="E380" s="469">
        <v>1128</v>
      </c>
      <c r="F380" s="469"/>
      <c r="G380" s="470">
        <f>E380*F380</f>
        <v>0</v>
      </c>
      <c r="H380" s="471">
        <v>3.8999999999999999E-4</v>
      </c>
      <c r="I380" s="472">
        <f>E380*H380</f>
        <v>0.43991999999999998</v>
      </c>
      <c r="J380" s="471">
        <v>0</v>
      </c>
      <c r="K380" s="472">
        <f>E380*J380</f>
        <v>0</v>
      </c>
      <c r="O380" s="464">
        <v>2</v>
      </c>
      <c r="AA380" s="437">
        <v>1</v>
      </c>
      <c r="AB380" s="437">
        <v>1</v>
      </c>
      <c r="AC380" s="437">
        <v>1</v>
      </c>
      <c r="AZ380" s="437">
        <v>2</v>
      </c>
      <c r="BA380" s="437">
        <f>IF(AZ380=1,G380,0)</f>
        <v>0</v>
      </c>
      <c r="BB380" s="437">
        <f>IF(AZ380=2,G380,0)</f>
        <v>0</v>
      </c>
      <c r="BC380" s="437">
        <f>IF(AZ380=3,G380,0)</f>
        <v>0</v>
      </c>
      <c r="BD380" s="437">
        <f>IF(AZ380=4,G380,0)</f>
        <v>0</v>
      </c>
      <c r="BE380" s="437">
        <f>IF(AZ380=5,G380,0)</f>
        <v>0</v>
      </c>
      <c r="CA380" s="464">
        <v>1</v>
      </c>
      <c r="CB380" s="464">
        <v>1</v>
      </c>
    </row>
    <row r="381" spans="1:80" ht="22.5" x14ac:dyDescent="0.2">
      <c r="A381" s="473"/>
      <c r="B381" s="474"/>
      <c r="C381" s="557" t="s">
        <v>1024</v>
      </c>
      <c r="D381" s="558"/>
      <c r="E381" s="558"/>
      <c r="F381" s="558"/>
      <c r="G381" s="559"/>
      <c r="I381" s="475"/>
      <c r="K381" s="475"/>
      <c r="L381" s="476" t="s">
        <v>1024</v>
      </c>
      <c r="O381" s="464">
        <v>3</v>
      </c>
    </row>
    <row r="382" spans="1:80" x14ac:dyDescent="0.2">
      <c r="A382" s="473"/>
      <c r="B382" s="477"/>
      <c r="C382" s="565" t="s">
        <v>790</v>
      </c>
      <c r="D382" s="531"/>
      <c r="E382" s="478">
        <v>1128</v>
      </c>
      <c r="F382" s="479"/>
      <c r="G382" s="270"/>
      <c r="H382" s="480"/>
      <c r="I382" s="475"/>
      <c r="J382" s="481"/>
      <c r="K382" s="475"/>
      <c r="M382" s="476" t="s">
        <v>790</v>
      </c>
      <c r="O382" s="464"/>
    </row>
    <row r="383" spans="1:80" x14ac:dyDescent="0.2">
      <c r="A383" s="482"/>
      <c r="B383" s="483" t="s">
        <v>104</v>
      </c>
      <c r="C383" s="484" t="s">
        <v>1021</v>
      </c>
      <c r="D383" s="485"/>
      <c r="E383" s="486"/>
      <c r="F383" s="487"/>
      <c r="G383" s="488">
        <f>SUM(G379:G382)</f>
        <v>0</v>
      </c>
      <c r="H383" s="489"/>
      <c r="I383" s="490">
        <f>SUM(I379:I382)</f>
        <v>0.43991999999999998</v>
      </c>
      <c r="J383" s="489"/>
      <c r="K383" s="490">
        <f>SUM(K379:K382)</f>
        <v>0</v>
      </c>
      <c r="O383" s="464">
        <v>4</v>
      </c>
      <c r="BA383" s="491">
        <f>SUM(BA379:BA382)</f>
        <v>0</v>
      </c>
      <c r="BB383" s="491">
        <f>SUM(BB379:BB382)</f>
        <v>0</v>
      </c>
      <c r="BC383" s="491">
        <f>SUM(BC379:BC382)</f>
        <v>0</v>
      </c>
      <c r="BD383" s="491">
        <f>SUM(BD379:BD382)</f>
        <v>0</v>
      </c>
      <c r="BE383" s="491">
        <f>SUM(BE379:BE382)</f>
        <v>0</v>
      </c>
    </row>
    <row r="384" spans="1:80" x14ac:dyDescent="0.2">
      <c r="A384" s="454" t="s">
        <v>100</v>
      </c>
      <c r="B384" s="455" t="s">
        <v>1025</v>
      </c>
      <c r="C384" s="456" t="s">
        <v>1026</v>
      </c>
      <c r="D384" s="457"/>
      <c r="E384" s="458"/>
      <c r="F384" s="458"/>
      <c r="G384" s="459"/>
      <c r="H384" s="460"/>
      <c r="I384" s="461"/>
      <c r="J384" s="462"/>
      <c r="K384" s="463"/>
      <c r="O384" s="464">
        <v>1</v>
      </c>
    </row>
    <row r="385" spans="1:80" x14ac:dyDescent="0.2">
      <c r="A385" s="465">
        <v>56</v>
      </c>
      <c r="B385" s="466" t="s">
        <v>1028</v>
      </c>
      <c r="C385" s="467" t="s">
        <v>1029</v>
      </c>
      <c r="D385" s="468" t="s">
        <v>190</v>
      </c>
      <c r="E385" s="469">
        <v>21.518712000000001</v>
      </c>
      <c r="F385" s="469"/>
      <c r="G385" s="470">
        <f t="shared" ref="G385:G390" si="0">E385*F385</f>
        <v>0</v>
      </c>
      <c r="H385" s="471">
        <v>0</v>
      </c>
      <c r="I385" s="472">
        <f t="shared" ref="I385:I390" si="1">E385*H385</f>
        <v>0</v>
      </c>
      <c r="J385" s="471"/>
      <c r="K385" s="472">
        <f t="shared" ref="K385:K390" si="2">E385*J385</f>
        <v>0</v>
      </c>
      <c r="O385" s="464">
        <v>2</v>
      </c>
      <c r="AA385" s="437">
        <v>8</v>
      </c>
      <c r="AB385" s="437">
        <v>0</v>
      </c>
      <c r="AC385" s="437">
        <v>3</v>
      </c>
      <c r="AZ385" s="437">
        <v>1</v>
      </c>
      <c r="BA385" s="437">
        <f t="shared" ref="BA385:BA390" si="3">IF(AZ385=1,G385,0)</f>
        <v>0</v>
      </c>
      <c r="BB385" s="437">
        <f t="shared" ref="BB385:BB390" si="4">IF(AZ385=2,G385,0)</f>
        <v>0</v>
      </c>
      <c r="BC385" s="437">
        <f t="shared" ref="BC385:BC390" si="5">IF(AZ385=3,G385,0)</f>
        <v>0</v>
      </c>
      <c r="BD385" s="437">
        <f t="shared" ref="BD385:BD390" si="6">IF(AZ385=4,G385,0)</f>
        <v>0</v>
      </c>
      <c r="BE385" s="437">
        <f t="shared" ref="BE385:BE390" si="7">IF(AZ385=5,G385,0)</f>
        <v>0</v>
      </c>
      <c r="CA385" s="464">
        <v>8</v>
      </c>
      <c r="CB385" s="464">
        <v>0</v>
      </c>
    </row>
    <row r="386" spans="1:80" x14ac:dyDescent="0.2">
      <c r="A386" s="465">
        <v>57</v>
      </c>
      <c r="B386" s="466" t="s">
        <v>1030</v>
      </c>
      <c r="C386" s="467" t="s">
        <v>1031</v>
      </c>
      <c r="D386" s="468" t="s">
        <v>190</v>
      </c>
      <c r="E386" s="469">
        <v>35.864519999999999</v>
      </c>
      <c r="F386" s="469"/>
      <c r="G386" s="470">
        <f t="shared" si="0"/>
        <v>0</v>
      </c>
      <c r="H386" s="471">
        <v>0</v>
      </c>
      <c r="I386" s="472">
        <f t="shared" si="1"/>
        <v>0</v>
      </c>
      <c r="J386" s="471"/>
      <c r="K386" s="472">
        <f t="shared" si="2"/>
        <v>0</v>
      </c>
      <c r="O386" s="464">
        <v>2</v>
      </c>
      <c r="AA386" s="437">
        <v>8</v>
      </c>
      <c r="AB386" s="437">
        <v>0</v>
      </c>
      <c r="AC386" s="437">
        <v>3</v>
      </c>
      <c r="AZ386" s="437">
        <v>1</v>
      </c>
      <c r="BA386" s="437">
        <f t="shared" si="3"/>
        <v>0</v>
      </c>
      <c r="BB386" s="437">
        <f t="shared" si="4"/>
        <v>0</v>
      </c>
      <c r="BC386" s="437">
        <f t="shared" si="5"/>
        <v>0</v>
      </c>
      <c r="BD386" s="437">
        <f t="shared" si="6"/>
        <v>0</v>
      </c>
      <c r="BE386" s="437">
        <f t="shared" si="7"/>
        <v>0</v>
      </c>
      <c r="CA386" s="464">
        <v>8</v>
      </c>
      <c r="CB386" s="464">
        <v>0</v>
      </c>
    </row>
    <row r="387" spans="1:80" x14ac:dyDescent="0.2">
      <c r="A387" s="465">
        <v>58</v>
      </c>
      <c r="B387" s="466" t="s">
        <v>1032</v>
      </c>
      <c r="C387" s="467" t="s">
        <v>1033</v>
      </c>
      <c r="D387" s="468" t="s">
        <v>190</v>
      </c>
      <c r="E387" s="469">
        <v>358.64519999999999</v>
      </c>
      <c r="F387" s="469"/>
      <c r="G387" s="470">
        <f t="shared" si="0"/>
        <v>0</v>
      </c>
      <c r="H387" s="471">
        <v>0</v>
      </c>
      <c r="I387" s="472">
        <f t="shared" si="1"/>
        <v>0</v>
      </c>
      <c r="J387" s="471"/>
      <c r="K387" s="472">
        <f t="shared" si="2"/>
        <v>0</v>
      </c>
      <c r="O387" s="464">
        <v>2</v>
      </c>
      <c r="AA387" s="437">
        <v>8</v>
      </c>
      <c r="AB387" s="437">
        <v>0</v>
      </c>
      <c r="AC387" s="437">
        <v>3</v>
      </c>
      <c r="AZ387" s="437">
        <v>1</v>
      </c>
      <c r="BA387" s="437">
        <f t="shared" si="3"/>
        <v>0</v>
      </c>
      <c r="BB387" s="437">
        <f t="shared" si="4"/>
        <v>0</v>
      </c>
      <c r="BC387" s="437">
        <f t="shared" si="5"/>
        <v>0</v>
      </c>
      <c r="BD387" s="437">
        <f t="shared" si="6"/>
        <v>0</v>
      </c>
      <c r="BE387" s="437">
        <f t="shared" si="7"/>
        <v>0</v>
      </c>
      <c r="CA387" s="464">
        <v>8</v>
      </c>
      <c r="CB387" s="464">
        <v>0</v>
      </c>
    </row>
    <row r="388" spans="1:80" x14ac:dyDescent="0.2">
      <c r="A388" s="465">
        <v>59</v>
      </c>
      <c r="B388" s="466" t="s">
        <v>1034</v>
      </c>
      <c r="C388" s="467" t="s">
        <v>1035</v>
      </c>
      <c r="D388" s="468" t="s">
        <v>190</v>
      </c>
      <c r="E388" s="469">
        <v>35.864519999999999</v>
      </c>
      <c r="F388" s="469"/>
      <c r="G388" s="470">
        <f t="shared" si="0"/>
        <v>0</v>
      </c>
      <c r="H388" s="471">
        <v>0</v>
      </c>
      <c r="I388" s="472">
        <f t="shared" si="1"/>
        <v>0</v>
      </c>
      <c r="J388" s="471"/>
      <c r="K388" s="472">
        <f t="shared" si="2"/>
        <v>0</v>
      </c>
      <c r="O388" s="464">
        <v>2</v>
      </c>
      <c r="AA388" s="437">
        <v>8</v>
      </c>
      <c r="AB388" s="437">
        <v>0</v>
      </c>
      <c r="AC388" s="437">
        <v>3</v>
      </c>
      <c r="AZ388" s="437">
        <v>1</v>
      </c>
      <c r="BA388" s="437">
        <f t="shared" si="3"/>
        <v>0</v>
      </c>
      <c r="BB388" s="437">
        <f t="shared" si="4"/>
        <v>0</v>
      </c>
      <c r="BC388" s="437">
        <f t="shared" si="5"/>
        <v>0</v>
      </c>
      <c r="BD388" s="437">
        <f t="shared" si="6"/>
        <v>0</v>
      </c>
      <c r="BE388" s="437">
        <f t="shared" si="7"/>
        <v>0</v>
      </c>
      <c r="CA388" s="464">
        <v>8</v>
      </c>
      <c r="CB388" s="464">
        <v>0</v>
      </c>
    </row>
    <row r="389" spans="1:80" x14ac:dyDescent="0.2">
      <c r="A389" s="465">
        <v>60</v>
      </c>
      <c r="B389" s="466" t="s">
        <v>1036</v>
      </c>
      <c r="C389" s="467" t="s">
        <v>1037</v>
      </c>
      <c r="D389" s="468" t="s">
        <v>190</v>
      </c>
      <c r="E389" s="469">
        <v>71.729039999999998</v>
      </c>
      <c r="F389" s="469"/>
      <c r="G389" s="470">
        <f t="shared" si="0"/>
        <v>0</v>
      </c>
      <c r="H389" s="471">
        <v>0</v>
      </c>
      <c r="I389" s="472">
        <f t="shared" si="1"/>
        <v>0</v>
      </c>
      <c r="J389" s="471"/>
      <c r="K389" s="472">
        <f t="shared" si="2"/>
        <v>0</v>
      </c>
      <c r="O389" s="464">
        <v>2</v>
      </c>
      <c r="AA389" s="437">
        <v>8</v>
      </c>
      <c r="AB389" s="437">
        <v>0</v>
      </c>
      <c r="AC389" s="437">
        <v>3</v>
      </c>
      <c r="AZ389" s="437">
        <v>1</v>
      </c>
      <c r="BA389" s="437">
        <f t="shared" si="3"/>
        <v>0</v>
      </c>
      <c r="BB389" s="437">
        <f t="shared" si="4"/>
        <v>0</v>
      </c>
      <c r="BC389" s="437">
        <f t="shared" si="5"/>
        <v>0</v>
      </c>
      <c r="BD389" s="437">
        <f t="shared" si="6"/>
        <v>0</v>
      </c>
      <c r="BE389" s="437">
        <f t="shared" si="7"/>
        <v>0</v>
      </c>
      <c r="CA389" s="464">
        <v>8</v>
      </c>
      <c r="CB389" s="464">
        <v>0</v>
      </c>
    </row>
    <row r="390" spans="1:80" x14ac:dyDescent="0.2">
      <c r="A390" s="465">
        <v>61</v>
      </c>
      <c r="B390" s="466" t="s">
        <v>1038</v>
      </c>
      <c r="C390" s="467" t="s">
        <v>1039</v>
      </c>
      <c r="D390" s="468" t="s">
        <v>190</v>
      </c>
      <c r="E390" s="469">
        <v>35.864519999999999</v>
      </c>
      <c r="F390" s="469"/>
      <c r="G390" s="470">
        <f t="shared" si="0"/>
        <v>0</v>
      </c>
      <c r="H390" s="471">
        <v>0</v>
      </c>
      <c r="I390" s="472">
        <f t="shared" si="1"/>
        <v>0</v>
      </c>
      <c r="J390" s="471"/>
      <c r="K390" s="472">
        <f t="shared" si="2"/>
        <v>0</v>
      </c>
      <c r="O390" s="464">
        <v>2</v>
      </c>
      <c r="AA390" s="437">
        <v>8</v>
      </c>
      <c r="AB390" s="437">
        <v>0</v>
      </c>
      <c r="AC390" s="437">
        <v>3</v>
      </c>
      <c r="AZ390" s="437">
        <v>1</v>
      </c>
      <c r="BA390" s="437">
        <f t="shared" si="3"/>
        <v>0</v>
      </c>
      <c r="BB390" s="437">
        <f t="shared" si="4"/>
        <v>0</v>
      </c>
      <c r="BC390" s="437">
        <f t="shared" si="5"/>
        <v>0</v>
      </c>
      <c r="BD390" s="437">
        <f t="shared" si="6"/>
        <v>0</v>
      </c>
      <c r="BE390" s="437">
        <f t="shared" si="7"/>
        <v>0</v>
      </c>
      <c r="CA390" s="464">
        <v>8</v>
      </c>
      <c r="CB390" s="464">
        <v>0</v>
      </c>
    </row>
    <row r="391" spans="1:80" x14ac:dyDescent="0.2">
      <c r="A391" s="482"/>
      <c r="B391" s="483" t="s">
        <v>104</v>
      </c>
      <c r="C391" s="484" t="s">
        <v>1027</v>
      </c>
      <c r="D391" s="485"/>
      <c r="E391" s="486"/>
      <c r="F391" s="487"/>
      <c r="G391" s="488">
        <f>SUM(G384:G390)</f>
        <v>0</v>
      </c>
      <c r="H391" s="489"/>
      <c r="I391" s="490">
        <f>SUM(I384:I390)</f>
        <v>0</v>
      </c>
      <c r="J391" s="489"/>
      <c r="K391" s="490">
        <f>SUM(K384:K390)</f>
        <v>0</v>
      </c>
      <c r="O391" s="464">
        <v>4</v>
      </c>
      <c r="BA391" s="491">
        <f>SUM(BA384:BA390)</f>
        <v>0</v>
      </c>
      <c r="BB391" s="491">
        <f>SUM(BB384:BB390)</f>
        <v>0</v>
      </c>
      <c r="BC391" s="491">
        <f>SUM(BC384:BC390)</f>
        <v>0</v>
      </c>
      <c r="BD391" s="491">
        <f>SUM(BD384:BD390)</f>
        <v>0</v>
      </c>
      <c r="BE391" s="491">
        <f>SUM(BE384:BE390)</f>
        <v>0</v>
      </c>
    </row>
    <row r="392" spans="1:80" x14ac:dyDescent="0.2">
      <c r="E392" s="437"/>
    </row>
    <row r="393" spans="1:80" x14ac:dyDescent="0.2">
      <c r="E393" s="437"/>
    </row>
    <row r="394" spans="1:80" x14ac:dyDescent="0.2">
      <c r="E394" s="437"/>
    </row>
    <row r="395" spans="1:80" x14ac:dyDescent="0.2">
      <c r="E395" s="437"/>
    </row>
    <row r="396" spans="1:80" x14ac:dyDescent="0.2">
      <c r="E396" s="437"/>
    </row>
    <row r="397" spans="1:80" x14ac:dyDescent="0.2">
      <c r="E397" s="437"/>
    </row>
    <row r="398" spans="1:80" x14ac:dyDescent="0.2">
      <c r="E398" s="437"/>
    </row>
    <row r="399" spans="1:80" x14ac:dyDescent="0.2">
      <c r="E399" s="437"/>
    </row>
    <row r="400" spans="1:80" x14ac:dyDescent="0.2">
      <c r="E400" s="437"/>
    </row>
    <row r="401" spans="1:7" x14ac:dyDescent="0.2">
      <c r="E401" s="437"/>
    </row>
    <row r="402" spans="1:7" x14ac:dyDescent="0.2">
      <c r="E402" s="437"/>
    </row>
    <row r="403" spans="1:7" x14ac:dyDescent="0.2">
      <c r="E403" s="437"/>
    </row>
    <row r="404" spans="1:7" x14ac:dyDescent="0.2">
      <c r="E404" s="437"/>
    </row>
    <row r="405" spans="1:7" x14ac:dyDescent="0.2">
      <c r="E405" s="437"/>
    </row>
    <row r="406" spans="1:7" x14ac:dyDescent="0.2">
      <c r="E406" s="437"/>
    </row>
    <row r="407" spans="1:7" x14ac:dyDescent="0.2">
      <c r="E407" s="437"/>
    </row>
    <row r="408" spans="1:7" x14ac:dyDescent="0.2">
      <c r="E408" s="437"/>
    </row>
    <row r="409" spans="1:7" x14ac:dyDescent="0.2">
      <c r="E409" s="437"/>
    </row>
    <row r="410" spans="1:7" x14ac:dyDescent="0.2">
      <c r="E410" s="437"/>
    </row>
    <row r="411" spans="1:7" x14ac:dyDescent="0.2">
      <c r="E411" s="437"/>
    </row>
    <row r="412" spans="1:7" x14ac:dyDescent="0.2">
      <c r="E412" s="437"/>
    </row>
    <row r="413" spans="1:7" x14ac:dyDescent="0.2">
      <c r="E413" s="437"/>
    </row>
    <row r="414" spans="1:7" x14ac:dyDescent="0.2">
      <c r="E414" s="437"/>
    </row>
    <row r="415" spans="1:7" x14ac:dyDescent="0.2">
      <c r="A415" s="481"/>
      <c r="B415" s="481"/>
      <c r="C415" s="481"/>
      <c r="D415" s="481"/>
      <c r="E415" s="481"/>
      <c r="F415" s="481"/>
      <c r="G415" s="481"/>
    </row>
    <row r="416" spans="1:7" x14ac:dyDescent="0.2">
      <c r="A416" s="481"/>
      <c r="B416" s="481"/>
      <c r="C416" s="481"/>
      <c r="D416" s="481"/>
      <c r="E416" s="481"/>
      <c r="F416" s="481"/>
      <c r="G416" s="481"/>
    </row>
    <row r="417" spans="1:7" x14ac:dyDescent="0.2">
      <c r="A417" s="481"/>
      <c r="B417" s="481"/>
      <c r="C417" s="481"/>
      <c r="D417" s="481"/>
      <c r="E417" s="481"/>
      <c r="F417" s="481"/>
      <c r="G417" s="481"/>
    </row>
    <row r="418" spans="1:7" x14ac:dyDescent="0.2">
      <c r="A418" s="481"/>
      <c r="B418" s="481"/>
      <c r="C418" s="481"/>
      <c r="D418" s="481"/>
      <c r="E418" s="481"/>
      <c r="F418" s="481"/>
      <c r="G418" s="481"/>
    </row>
    <row r="419" spans="1:7" x14ac:dyDescent="0.2">
      <c r="E419" s="437"/>
    </row>
    <row r="420" spans="1:7" x14ac:dyDescent="0.2">
      <c r="E420" s="437"/>
    </row>
    <row r="421" spans="1:7" x14ac:dyDescent="0.2">
      <c r="E421" s="437"/>
    </row>
    <row r="422" spans="1:7" x14ac:dyDescent="0.2">
      <c r="E422" s="437"/>
    </row>
    <row r="423" spans="1:7" x14ac:dyDescent="0.2">
      <c r="E423" s="437"/>
    </row>
    <row r="424" spans="1:7" x14ac:dyDescent="0.2">
      <c r="E424" s="437"/>
    </row>
    <row r="425" spans="1:7" x14ac:dyDescent="0.2">
      <c r="E425" s="437"/>
    </row>
    <row r="426" spans="1:7" x14ac:dyDescent="0.2">
      <c r="E426" s="437"/>
    </row>
    <row r="427" spans="1:7" x14ac:dyDescent="0.2">
      <c r="E427" s="437"/>
    </row>
    <row r="428" spans="1:7" x14ac:dyDescent="0.2">
      <c r="E428" s="437"/>
    </row>
    <row r="429" spans="1:7" x14ac:dyDescent="0.2">
      <c r="E429" s="437"/>
    </row>
    <row r="430" spans="1:7" x14ac:dyDescent="0.2">
      <c r="E430" s="437"/>
    </row>
    <row r="431" spans="1:7" x14ac:dyDescent="0.2">
      <c r="E431" s="437"/>
    </row>
    <row r="432" spans="1:7" x14ac:dyDescent="0.2">
      <c r="E432" s="437"/>
    </row>
    <row r="433" spans="5:5" x14ac:dyDescent="0.2">
      <c r="E433" s="437"/>
    </row>
    <row r="434" spans="5:5" x14ac:dyDescent="0.2">
      <c r="E434" s="437"/>
    </row>
    <row r="435" spans="5:5" x14ac:dyDescent="0.2">
      <c r="E435" s="437"/>
    </row>
    <row r="436" spans="5:5" x14ac:dyDescent="0.2">
      <c r="E436" s="437"/>
    </row>
    <row r="437" spans="5:5" x14ac:dyDescent="0.2">
      <c r="E437" s="437"/>
    </row>
    <row r="438" spans="5:5" x14ac:dyDescent="0.2">
      <c r="E438" s="437"/>
    </row>
    <row r="439" spans="5:5" x14ac:dyDescent="0.2">
      <c r="E439" s="437"/>
    </row>
    <row r="440" spans="5:5" x14ac:dyDescent="0.2">
      <c r="E440" s="437"/>
    </row>
    <row r="441" spans="5:5" x14ac:dyDescent="0.2">
      <c r="E441" s="437"/>
    </row>
    <row r="442" spans="5:5" x14ac:dyDescent="0.2">
      <c r="E442" s="437"/>
    </row>
    <row r="443" spans="5:5" x14ac:dyDescent="0.2">
      <c r="E443" s="437"/>
    </row>
    <row r="444" spans="5:5" x14ac:dyDescent="0.2">
      <c r="E444" s="437"/>
    </row>
    <row r="445" spans="5:5" x14ac:dyDescent="0.2">
      <c r="E445" s="437"/>
    </row>
    <row r="446" spans="5:5" x14ac:dyDescent="0.2">
      <c r="E446" s="437"/>
    </row>
    <row r="447" spans="5:5" x14ac:dyDescent="0.2">
      <c r="E447" s="437"/>
    </row>
    <row r="448" spans="5:5" x14ac:dyDescent="0.2">
      <c r="E448" s="437"/>
    </row>
    <row r="449" spans="1:7" x14ac:dyDescent="0.2">
      <c r="E449" s="437"/>
    </row>
    <row r="450" spans="1:7" x14ac:dyDescent="0.2">
      <c r="A450" s="492"/>
      <c r="B450" s="492"/>
    </row>
    <row r="451" spans="1:7" x14ac:dyDescent="0.2">
      <c r="A451" s="481"/>
      <c r="B451" s="481"/>
      <c r="C451" s="493"/>
      <c r="D451" s="493"/>
      <c r="E451" s="494"/>
      <c r="F451" s="493"/>
      <c r="G451" s="495"/>
    </row>
    <row r="452" spans="1:7" x14ac:dyDescent="0.2">
      <c r="A452" s="496"/>
      <c r="B452" s="496"/>
      <c r="C452" s="481"/>
      <c r="D452" s="481"/>
      <c r="E452" s="497"/>
      <c r="F452" s="481"/>
      <c r="G452" s="481"/>
    </row>
    <row r="453" spans="1:7" x14ac:dyDescent="0.2">
      <c r="A453" s="481"/>
      <c r="B453" s="481"/>
      <c r="C453" s="481"/>
      <c r="D453" s="481"/>
      <c r="E453" s="497"/>
      <c r="F453" s="481"/>
      <c r="G453" s="481"/>
    </row>
    <row r="454" spans="1:7" x14ac:dyDescent="0.2">
      <c r="A454" s="481"/>
      <c r="B454" s="481"/>
      <c r="C454" s="481"/>
      <c r="D454" s="481"/>
      <c r="E454" s="497"/>
      <c r="F454" s="481"/>
      <c r="G454" s="481"/>
    </row>
    <row r="455" spans="1:7" x14ac:dyDescent="0.2">
      <c r="A455" s="481"/>
      <c r="B455" s="481"/>
      <c r="C455" s="481"/>
      <c r="D455" s="481"/>
      <c r="E455" s="497"/>
      <c r="F455" s="481"/>
      <c r="G455" s="481"/>
    </row>
    <row r="456" spans="1:7" x14ac:dyDescent="0.2">
      <c r="A456" s="481"/>
      <c r="B456" s="481"/>
      <c r="C456" s="481"/>
      <c r="D456" s="481"/>
      <c r="E456" s="497"/>
      <c r="F456" s="481"/>
      <c r="G456" s="481"/>
    </row>
    <row r="457" spans="1:7" x14ac:dyDescent="0.2">
      <c r="A457" s="481"/>
      <c r="B457" s="481"/>
      <c r="C457" s="481"/>
      <c r="D457" s="481"/>
      <c r="E457" s="497"/>
      <c r="F457" s="481"/>
      <c r="G457" s="481"/>
    </row>
    <row r="458" spans="1:7" x14ac:dyDescent="0.2">
      <c r="A458" s="481"/>
      <c r="B458" s="481"/>
      <c r="C458" s="481"/>
      <c r="D458" s="481"/>
      <c r="E458" s="497"/>
      <c r="F458" s="481"/>
      <c r="G458" s="481"/>
    </row>
    <row r="459" spans="1:7" x14ac:dyDescent="0.2">
      <c r="A459" s="481"/>
      <c r="B459" s="481"/>
      <c r="C459" s="481"/>
      <c r="D459" s="481"/>
      <c r="E459" s="497"/>
      <c r="F459" s="481"/>
      <c r="G459" s="481"/>
    </row>
    <row r="460" spans="1:7" x14ac:dyDescent="0.2">
      <c r="A460" s="481"/>
      <c r="B460" s="481"/>
      <c r="C460" s="481"/>
      <c r="D460" s="481"/>
      <c r="E460" s="497"/>
      <c r="F460" s="481"/>
      <c r="G460" s="481"/>
    </row>
    <row r="461" spans="1:7" x14ac:dyDescent="0.2">
      <c r="A461" s="481"/>
      <c r="B461" s="481"/>
      <c r="C461" s="481"/>
      <c r="D461" s="481"/>
      <c r="E461" s="497"/>
      <c r="F461" s="481"/>
      <c r="G461" s="481"/>
    </row>
    <row r="462" spans="1:7" x14ac:dyDescent="0.2">
      <c r="A462" s="481"/>
      <c r="B462" s="481"/>
      <c r="C462" s="481"/>
      <c r="D462" s="481"/>
      <c r="E462" s="497"/>
      <c r="F462" s="481"/>
      <c r="G462" s="481"/>
    </row>
    <row r="463" spans="1:7" x14ac:dyDescent="0.2">
      <c r="A463" s="481"/>
      <c r="B463" s="481"/>
      <c r="C463" s="481"/>
      <c r="D463" s="481"/>
      <c r="E463" s="497"/>
      <c r="F463" s="481"/>
      <c r="G463" s="481"/>
    </row>
    <row r="464" spans="1:7" x14ac:dyDescent="0.2">
      <c r="A464" s="481"/>
      <c r="B464" s="481"/>
      <c r="C464" s="481"/>
      <c r="D464" s="481"/>
      <c r="E464" s="497"/>
      <c r="F464" s="481"/>
      <c r="G464" s="481"/>
    </row>
  </sheetData>
  <mergeCells count="294">
    <mergeCell ref="A1:G1"/>
    <mergeCell ref="A3:B3"/>
    <mergeCell ref="A4:B4"/>
    <mergeCell ref="E4:G4"/>
    <mergeCell ref="C9:D9"/>
    <mergeCell ref="C11:G11"/>
    <mergeCell ref="C12:G12"/>
    <mergeCell ref="C14:G14"/>
    <mergeCell ref="C26:G26"/>
    <mergeCell ref="C27:G27"/>
    <mergeCell ref="C30:D30"/>
    <mergeCell ref="C32:D32"/>
    <mergeCell ref="C33:D33"/>
    <mergeCell ref="C34:D34"/>
    <mergeCell ref="C35:D35"/>
    <mergeCell ref="C36:D36"/>
    <mergeCell ref="C15:D15"/>
    <mergeCell ref="C16:D16"/>
    <mergeCell ref="C17:D17"/>
    <mergeCell ref="C18:D18"/>
    <mergeCell ref="C22:D22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55:D55"/>
    <mergeCell ref="C56:D56"/>
    <mergeCell ref="C57:D57"/>
    <mergeCell ref="C59:D59"/>
    <mergeCell ref="C60:D60"/>
    <mergeCell ref="C61:D61"/>
    <mergeCell ref="C49:D49"/>
    <mergeCell ref="C50:D50"/>
    <mergeCell ref="C51:D51"/>
    <mergeCell ref="C52:D52"/>
    <mergeCell ref="C53:D53"/>
    <mergeCell ref="C54:D54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80:D80"/>
    <mergeCell ref="C81:D81"/>
    <mergeCell ref="C82:D82"/>
    <mergeCell ref="C83:D83"/>
    <mergeCell ref="C84:D84"/>
    <mergeCell ref="C86:D86"/>
    <mergeCell ref="C74:D74"/>
    <mergeCell ref="C75:D75"/>
    <mergeCell ref="C76:D76"/>
    <mergeCell ref="C77:D77"/>
    <mergeCell ref="C78:D78"/>
    <mergeCell ref="C79:D79"/>
    <mergeCell ref="C94:D94"/>
    <mergeCell ref="C95:D95"/>
    <mergeCell ref="C96:D96"/>
    <mergeCell ref="C97:D97"/>
    <mergeCell ref="C98:D98"/>
    <mergeCell ref="C99:D99"/>
    <mergeCell ref="C88:D88"/>
    <mergeCell ref="C89:D89"/>
    <mergeCell ref="C90:D90"/>
    <mergeCell ref="C91:D91"/>
    <mergeCell ref="C92:D92"/>
    <mergeCell ref="C93:D93"/>
    <mergeCell ref="C106:D106"/>
    <mergeCell ref="C107:D107"/>
    <mergeCell ref="C108:D108"/>
    <mergeCell ref="C109:D109"/>
    <mergeCell ref="C110:D110"/>
    <mergeCell ref="C111:D111"/>
    <mergeCell ref="C100:D100"/>
    <mergeCell ref="C101:D101"/>
    <mergeCell ref="C102:D102"/>
    <mergeCell ref="C103:D103"/>
    <mergeCell ref="C104:D104"/>
    <mergeCell ref="C105:D105"/>
    <mergeCell ref="C119:D119"/>
    <mergeCell ref="C120:D120"/>
    <mergeCell ref="C121:D121"/>
    <mergeCell ref="C122:D122"/>
    <mergeCell ref="C123:D123"/>
    <mergeCell ref="C124:D124"/>
    <mergeCell ref="C112:D112"/>
    <mergeCell ref="C113:D113"/>
    <mergeCell ref="C115:G115"/>
    <mergeCell ref="C116:D116"/>
    <mergeCell ref="C117:D117"/>
    <mergeCell ref="C118:D118"/>
    <mergeCell ref="C132:D132"/>
    <mergeCell ref="C133:D133"/>
    <mergeCell ref="C134:D134"/>
    <mergeCell ref="C135:D135"/>
    <mergeCell ref="C136:D136"/>
    <mergeCell ref="C137:D137"/>
    <mergeCell ref="C125:D125"/>
    <mergeCell ref="C127:G127"/>
    <mergeCell ref="C128:D128"/>
    <mergeCell ref="C129:D129"/>
    <mergeCell ref="C130:D130"/>
    <mergeCell ref="C131:D131"/>
    <mergeCell ref="C144:D144"/>
    <mergeCell ref="C145:D145"/>
    <mergeCell ref="C146:D146"/>
    <mergeCell ref="C147:D147"/>
    <mergeCell ref="C148:D148"/>
    <mergeCell ref="C149:D149"/>
    <mergeCell ref="C138:D138"/>
    <mergeCell ref="C139:D139"/>
    <mergeCell ref="C140:D140"/>
    <mergeCell ref="C141:D141"/>
    <mergeCell ref="C142:D142"/>
    <mergeCell ref="C143:D143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50:D150"/>
    <mergeCell ref="C151:D151"/>
    <mergeCell ref="C152:D152"/>
    <mergeCell ref="C153:D153"/>
    <mergeCell ref="C157:D157"/>
    <mergeCell ref="C175:D175"/>
    <mergeCell ref="C176:D176"/>
    <mergeCell ref="C177:D177"/>
    <mergeCell ref="C178:D178"/>
    <mergeCell ref="C179:D179"/>
    <mergeCell ref="C180:D180"/>
    <mergeCell ref="C169:D169"/>
    <mergeCell ref="C170:D170"/>
    <mergeCell ref="C171:D171"/>
    <mergeCell ref="C172:D172"/>
    <mergeCell ref="C173:D173"/>
    <mergeCell ref="C174:D174"/>
    <mergeCell ref="C191:D191"/>
    <mergeCell ref="C192:D192"/>
    <mergeCell ref="C194:G194"/>
    <mergeCell ref="C195:D195"/>
    <mergeCell ref="C181:D181"/>
    <mergeCell ref="C182:D182"/>
    <mergeCell ref="C183:D183"/>
    <mergeCell ref="C184:D184"/>
    <mergeCell ref="C185:D185"/>
    <mergeCell ref="C186:D186"/>
    <mergeCell ref="C209:D209"/>
    <mergeCell ref="C210:D210"/>
    <mergeCell ref="C211:D211"/>
    <mergeCell ref="C212:D212"/>
    <mergeCell ref="C214:D214"/>
    <mergeCell ref="C217:D217"/>
    <mergeCell ref="C199:G199"/>
    <mergeCell ref="C201:G201"/>
    <mergeCell ref="C202:D202"/>
    <mergeCell ref="C203:D203"/>
    <mergeCell ref="C205:D205"/>
    <mergeCell ref="C206:D206"/>
    <mergeCell ref="C207:D207"/>
    <mergeCell ref="C208:D208"/>
    <mergeCell ref="C232:D232"/>
    <mergeCell ref="C233:D233"/>
    <mergeCell ref="C234:D234"/>
    <mergeCell ref="C235:D235"/>
    <mergeCell ref="C236:D236"/>
    <mergeCell ref="C237:D237"/>
    <mergeCell ref="C221:G221"/>
    <mergeCell ref="C222:D222"/>
    <mergeCell ref="C224:D224"/>
    <mergeCell ref="C225:D225"/>
    <mergeCell ref="C227:D227"/>
    <mergeCell ref="C228:D228"/>
    <mergeCell ref="C230:D230"/>
    <mergeCell ref="C231:D231"/>
    <mergeCell ref="C245:D245"/>
    <mergeCell ref="C246:D246"/>
    <mergeCell ref="C247:D247"/>
    <mergeCell ref="C248:D248"/>
    <mergeCell ref="C249:D249"/>
    <mergeCell ref="C250:D250"/>
    <mergeCell ref="C238:D238"/>
    <mergeCell ref="C239:D239"/>
    <mergeCell ref="C241:D241"/>
    <mergeCell ref="C242:D242"/>
    <mergeCell ref="C243:D243"/>
    <mergeCell ref="C244:D244"/>
    <mergeCell ref="C270:D270"/>
    <mergeCell ref="C274:G274"/>
    <mergeCell ref="C275:G275"/>
    <mergeCell ref="C276:G276"/>
    <mergeCell ref="C277:G277"/>
    <mergeCell ref="C278:G278"/>
    <mergeCell ref="C257:D257"/>
    <mergeCell ref="C259:D259"/>
    <mergeCell ref="C260:D260"/>
    <mergeCell ref="C261:D261"/>
    <mergeCell ref="C263:D263"/>
    <mergeCell ref="C266:D266"/>
    <mergeCell ref="C292:D292"/>
    <mergeCell ref="C293:D293"/>
    <mergeCell ref="C294:D294"/>
    <mergeCell ref="C295:D295"/>
    <mergeCell ref="C297:D297"/>
    <mergeCell ref="C298:D298"/>
    <mergeCell ref="C279:G279"/>
    <mergeCell ref="C280:G280"/>
    <mergeCell ref="C281:G281"/>
    <mergeCell ref="C287:G287"/>
    <mergeCell ref="C288:D288"/>
    <mergeCell ref="C289:D289"/>
    <mergeCell ref="C290:D290"/>
    <mergeCell ref="C291:D291"/>
    <mergeCell ref="C306:G306"/>
    <mergeCell ref="C307:D307"/>
    <mergeCell ref="C308:D308"/>
    <mergeCell ref="C309:D309"/>
    <mergeCell ref="C310:D310"/>
    <mergeCell ref="C311:D311"/>
    <mergeCell ref="C299:D299"/>
    <mergeCell ref="C300:D300"/>
    <mergeCell ref="C301:D301"/>
    <mergeCell ref="C302:D302"/>
    <mergeCell ref="C303:D303"/>
    <mergeCell ref="C304:D304"/>
    <mergeCell ref="C325:D325"/>
    <mergeCell ref="C326:D326"/>
    <mergeCell ref="C327:D327"/>
    <mergeCell ref="C328:D328"/>
    <mergeCell ref="C333:D333"/>
    <mergeCell ref="C334:D334"/>
    <mergeCell ref="C335:D335"/>
    <mergeCell ref="C336:D336"/>
    <mergeCell ref="C312:D312"/>
    <mergeCell ref="C313:D313"/>
    <mergeCell ref="C314:D314"/>
    <mergeCell ref="C315:D315"/>
    <mergeCell ref="C321:D321"/>
    <mergeCell ref="C322:D322"/>
    <mergeCell ref="C323:D323"/>
    <mergeCell ref="C324:D324"/>
    <mergeCell ref="C346:D346"/>
    <mergeCell ref="C347:D347"/>
    <mergeCell ref="C348:D348"/>
    <mergeCell ref="C349:D349"/>
    <mergeCell ref="C350:D350"/>
    <mergeCell ref="C351:D351"/>
    <mergeCell ref="C337:D337"/>
    <mergeCell ref="C338:D338"/>
    <mergeCell ref="C339:D339"/>
    <mergeCell ref="C340:D340"/>
    <mergeCell ref="C341:D341"/>
    <mergeCell ref="C342:D342"/>
    <mergeCell ref="C359:D359"/>
    <mergeCell ref="C360:D360"/>
    <mergeCell ref="C361:D361"/>
    <mergeCell ref="C362:D362"/>
    <mergeCell ref="C363:D363"/>
    <mergeCell ref="C365:D365"/>
    <mergeCell ref="C352:D352"/>
    <mergeCell ref="C354:D354"/>
    <mergeCell ref="C355:D355"/>
    <mergeCell ref="C356:D356"/>
    <mergeCell ref="C357:D357"/>
    <mergeCell ref="C358:D358"/>
    <mergeCell ref="C372:D372"/>
    <mergeCell ref="C373:D373"/>
    <mergeCell ref="C374:D374"/>
    <mergeCell ref="C376:D376"/>
    <mergeCell ref="C381:G381"/>
    <mergeCell ref="C382:D382"/>
    <mergeCell ref="C366:D366"/>
    <mergeCell ref="C367:D367"/>
    <mergeCell ref="C368:D368"/>
    <mergeCell ref="C369:D369"/>
    <mergeCell ref="C370:D370"/>
    <mergeCell ref="C371:D37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25"/>
  <dimension ref="A1:BE51"/>
  <sheetViews>
    <sheetView topLeftCell="A34" zoomScaleNormal="100" workbookViewId="0"/>
  </sheetViews>
  <sheetFormatPr defaultColWidth="9.140625" defaultRowHeight="12.75" x14ac:dyDescent="0.2"/>
  <cols>
    <col min="1" max="1" width="2" style="295" customWidth="1"/>
    <col min="2" max="2" width="15" style="295" customWidth="1"/>
    <col min="3" max="3" width="15.85546875" style="295" customWidth="1"/>
    <col min="4" max="4" width="14.5703125" style="295" customWidth="1"/>
    <col min="5" max="5" width="13.5703125" style="295" customWidth="1"/>
    <col min="6" max="6" width="16.5703125" style="295" customWidth="1"/>
    <col min="7" max="7" width="15.28515625" style="295" customWidth="1"/>
    <col min="8" max="16384" width="9.140625" style="295"/>
  </cols>
  <sheetData>
    <row r="1" spans="1:57" ht="24.75" customHeight="1" thickBot="1" x14ac:dyDescent="0.25">
      <c r="A1" s="293" t="s">
        <v>33</v>
      </c>
      <c r="B1" s="294"/>
      <c r="C1" s="294"/>
      <c r="D1" s="294"/>
      <c r="E1" s="294"/>
      <c r="F1" s="294"/>
      <c r="G1" s="294"/>
    </row>
    <row r="2" spans="1:57" ht="12.75" customHeight="1" x14ac:dyDescent="0.2">
      <c r="A2" s="296" t="s">
        <v>34</v>
      </c>
      <c r="B2" s="297"/>
      <c r="C2" s="298" t="s">
        <v>108</v>
      </c>
      <c r="D2" s="298" t="s">
        <v>1044</v>
      </c>
      <c r="E2" s="299"/>
      <c r="F2" s="300" t="s">
        <v>35</v>
      </c>
      <c r="G2" s="301"/>
    </row>
    <row r="3" spans="1:57" ht="3" hidden="1" customHeight="1" x14ac:dyDescent="0.2">
      <c r="A3" s="302"/>
      <c r="B3" s="303"/>
      <c r="C3" s="304"/>
      <c r="D3" s="304"/>
      <c r="E3" s="305"/>
      <c r="F3" s="306"/>
      <c r="G3" s="307"/>
    </row>
    <row r="4" spans="1:57" ht="12" customHeight="1" x14ac:dyDescent="0.2">
      <c r="A4" s="308" t="s">
        <v>36</v>
      </c>
      <c r="B4" s="303"/>
      <c r="C4" s="304"/>
      <c r="D4" s="304"/>
      <c r="E4" s="305"/>
      <c r="F4" s="306" t="s">
        <v>37</v>
      </c>
      <c r="G4" s="309"/>
    </row>
    <row r="5" spans="1:57" ht="12.95" customHeight="1" x14ac:dyDescent="0.2">
      <c r="A5" s="310" t="s">
        <v>1041</v>
      </c>
      <c r="B5" s="311"/>
      <c r="C5" s="312" t="s">
        <v>1042</v>
      </c>
      <c r="D5" s="313"/>
      <c r="E5" s="311"/>
      <c r="F5" s="306" t="s">
        <v>38</v>
      </c>
      <c r="G5" s="307"/>
    </row>
    <row r="6" spans="1:57" ht="12.95" customHeight="1" x14ac:dyDescent="0.2">
      <c r="A6" s="308" t="s">
        <v>39</v>
      </c>
      <c r="B6" s="303"/>
      <c r="C6" s="304"/>
      <c r="D6" s="304"/>
      <c r="E6" s="305"/>
      <c r="F6" s="314" t="s">
        <v>40</v>
      </c>
      <c r="G6" s="315">
        <v>0</v>
      </c>
      <c r="O6" s="316"/>
    </row>
    <row r="7" spans="1:57" ht="12.95" customHeight="1" x14ac:dyDescent="0.2">
      <c r="A7" s="317" t="s">
        <v>105</v>
      </c>
      <c r="B7" s="318"/>
      <c r="C7" s="319" t="s">
        <v>106</v>
      </c>
      <c r="D7" s="320"/>
      <c r="E7" s="320"/>
      <c r="F7" s="321" t="s">
        <v>41</v>
      </c>
      <c r="G7" s="315">
        <f>IF(G6=0,,ROUND((F30+F32)/G6,1))</f>
        <v>0</v>
      </c>
    </row>
    <row r="8" spans="1:57" x14ac:dyDescent="0.2">
      <c r="A8" s="322" t="s">
        <v>42</v>
      </c>
      <c r="B8" s="306"/>
      <c r="C8" s="543"/>
      <c r="D8" s="543"/>
      <c r="E8" s="544"/>
      <c r="F8" s="323" t="s">
        <v>43</v>
      </c>
      <c r="G8" s="324"/>
      <c r="H8" s="325"/>
      <c r="I8" s="326"/>
    </row>
    <row r="9" spans="1:57" x14ac:dyDescent="0.2">
      <c r="A9" s="322" t="s">
        <v>44</v>
      </c>
      <c r="B9" s="306"/>
      <c r="C9" s="543"/>
      <c r="D9" s="543"/>
      <c r="E9" s="544"/>
      <c r="F9" s="306"/>
      <c r="G9" s="327"/>
      <c r="H9" s="328"/>
    </row>
    <row r="10" spans="1:57" x14ac:dyDescent="0.2">
      <c r="A10" s="322" t="s">
        <v>45</v>
      </c>
      <c r="B10" s="306"/>
      <c r="C10" s="543" t="s">
        <v>350</v>
      </c>
      <c r="D10" s="543"/>
      <c r="E10" s="543"/>
      <c r="F10" s="329"/>
      <c r="G10" s="330"/>
      <c r="H10" s="331"/>
    </row>
    <row r="11" spans="1:57" ht="13.5" customHeight="1" x14ac:dyDescent="0.2">
      <c r="A11" s="322" t="s">
        <v>46</v>
      </c>
      <c r="B11" s="306"/>
      <c r="C11" s="543"/>
      <c r="D11" s="543"/>
      <c r="E11" s="543"/>
      <c r="F11" s="332" t="s">
        <v>47</v>
      </c>
      <c r="G11" s="333"/>
      <c r="H11" s="328"/>
      <c r="BA11" s="334"/>
      <c r="BB11" s="334"/>
      <c r="BC11" s="334"/>
      <c r="BD11" s="334"/>
      <c r="BE11" s="334"/>
    </row>
    <row r="12" spans="1:57" ht="12.75" customHeight="1" x14ac:dyDescent="0.2">
      <c r="A12" s="335" t="s">
        <v>48</v>
      </c>
      <c r="B12" s="303"/>
      <c r="C12" s="545"/>
      <c r="D12" s="545"/>
      <c r="E12" s="545"/>
      <c r="F12" s="336" t="s">
        <v>49</v>
      </c>
      <c r="G12" s="337"/>
      <c r="H12" s="328"/>
    </row>
    <row r="13" spans="1:57" ht="28.5" customHeight="1" thickBot="1" x14ac:dyDescent="0.25">
      <c r="A13" s="338" t="s">
        <v>50</v>
      </c>
      <c r="B13" s="339"/>
      <c r="C13" s="339"/>
      <c r="D13" s="339"/>
      <c r="E13" s="340"/>
      <c r="F13" s="340"/>
      <c r="G13" s="341"/>
      <c r="H13" s="328"/>
    </row>
    <row r="14" spans="1:57" ht="17.25" customHeight="1" thickBot="1" x14ac:dyDescent="0.25">
      <c r="A14" s="342" t="s">
        <v>51</v>
      </c>
      <c r="B14" s="343"/>
      <c r="C14" s="344"/>
      <c r="D14" s="345" t="s">
        <v>52</v>
      </c>
      <c r="E14" s="346"/>
      <c r="F14" s="346"/>
      <c r="G14" s="344"/>
    </row>
    <row r="15" spans="1:57" ht="15.95" customHeight="1" x14ac:dyDescent="0.2">
      <c r="A15" s="347"/>
      <c r="B15" s="348" t="s">
        <v>53</v>
      </c>
      <c r="C15" s="349">
        <f>'04 01 Rek'!E8</f>
        <v>0</v>
      </c>
      <c r="D15" s="350">
        <f>'04 01 Rek'!A16</f>
        <v>0</v>
      </c>
      <c r="E15" s="351"/>
      <c r="F15" s="352"/>
      <c r="G15" s="349">
        <f>'04 01 Rek'!I16</f>
        <v>0</v>
      </c>
    </row>
    <row r="16" spans="1:57" ht="15.95" customHeight="1" x14ac:dyDescent="0.2">
      <c r="A16" s="347" t="s">
        <v>54</v>
      </c>
      <c r="B16" s="348" t="s">
        <v>55</v>
      </c>
      <c r="C16" s="349">
        <f>'04 01 Rek'!F8</f>
        <v>0</v>
      </c>
      <c r="D16" s="302"/>
      <c r="E16" s="353"/>
      <c r="F16" s="354"/>
      <c r="G16" s="349"/>
    </row>
    <row r="17" spans="1:7" ht="15.95" customHeight="1" x14ac:dyDescent="0.2">
      <c r="A17" s="347" t="s">
        <v>56</v>
      </c>
      <c r="B17" s="348" t="s">
        <v>57</v>
      </c>
      <c r="C17" s="349">
        <f>'04 01 Rek'!H8</f>
        <v>0</v>
      </c>
      <c r="D17" s="302"/>
      <c r="E17" s="353"/>
      <c r="F17" s="354"/>
      <c r="G17" s="349"/>
    </row>
    <row r="18" spans="1:7" ht="15.95" customHeight="1" x14ac:dyDescent="0.2">
      <c r="A18" s="355" t="s">
        <v>58</v>
      </c>
      <c r="B18" s="356" t="s">
        <v>59</v>
      </c>
      <c r="C18" s="349">
        <f>'04 01 Rek'!G8</f>
        <v>0</v>
      </c>
      <c r="D18" s="302"/>
      <c r="E18" s="353"/>
      <c r="F18" s="354"/>
      <c r="G18" s="349"/>
    </row>
    <row r="19" spans="1:7" ht="15.95" customHeight="1" x14ac:dyDescent="0.2">
      <c r="A19" s="357" t="s">
        <v>60</v>
      </c>
      <c r="B19" s="348"/>
      <c r="C19" s="349">
        <f>SUM(C15:C18)</f>
        <v>0</v>
      </c>
      <c r="D19" s="302"/>
      <c r="E19" s="353"/>
      <c r="F19" s="354"/>
      <c r="G19" s="349"/>
    </row>
    <row r="20" spans="1:7" ht="15.95" customHeight="1" x14ac:dyDescent="0.2">
      <c r="A20" s="357"/>
      <c r="B20" s="348"/>
      <c r="C20" s="349"/>
      <c r="D20" s="302"/>
      <c r="E20" s="353"/>
      <c r="F20" s="354"/>
      <c r="G20" s="349"/>
    </row>
    <row r="21" spans="1:7" ht="15.95" customHeight="1" x14ac:dyDescent="0.2">
      <c r="A21" s="357" t="s">
        <v>30</v>
      </c>
      <c r="B21" s="348"/>
      <c r="C21" s="349">
        <f>'04 01 Rek'!I8</f>
        <v>0</v>
      </c>
      <c r="D21" s="302"/>
      <c r="E21" s="353"/>
      <c r="F21" s="354"/>
      <c r="G21" s="349"/>
    </row>
    <row r="22" spans="1:7" ht="15.95" customHeight="1" x14ac:dyDescent="0.2">
      <c r="A22" s="358" t="s">
        <v>61</v>
      </c>
      <c r="B22" s="328"/>
      <c r="C22" s="349">
        <f>C19+C21</f>
        <v>0</v>
      </c>
      <c r="D22" s="302" t="s">
        <v>62</v>
      </c>
      <c r="E22" s="353"/>
      <c r="F22" s="354"/>
      <c r="G22" s="349">
        <f>G23-SUM(G15:G21)</f>
        <v>0</v>
      </c>
    </row>
    <row r="23" spans="1:7" ht="15.95" customHeight="1" thickBot="1" x14ac:dyDescent="0.25">
      <c r="A23" s="546" t="s">
        <v>63</v>
      </c>
      <c r="B23" s="547"/>
      <c r="C23" s="359">
        <f>C22+G23</f>
        <v>0</v>
      </c>
      <c r="D23" s="360" t="s">
        <v>64</v>
      </c>
      <c r="E23" s="361"/>
      <c r="F23" s="362"/>
      <c r="G23" s="349">
        <f>'04 01 Rek'!H14</f>
        <v>0</v>
      </c>
    </row>
    <row r="24" spans="1:7" x14ac:dyDescent="0.2">
      <c r="A24" s="363" t="s">
        <v>65</v>
      </c>
      <c r="B24" s="364"/>
      <c r="C24" s="365"/>
      <c r="D24" s="364" t="s">
        <v>66</v>
      </c>
      <c r="E24" s="364"/>
      <c r="F24" s="366" t="s">
        <v>67</v>
      </c>
      <c r="G24" s="367"/>
    </row>
    <row r="25" spans="1:7" x14ac:dyDescent="0.2">
      <c r="A25" s="358" t="s">
        <v>68</v>
      </c>
      <c r="B25" s="328"/>
      <c r="C25" s="368"/>
      <c r="D25" s="328" t="s">
        <v>68</v>
      </c>
      <c r="F25" s="369" t="s">
        <v>68</v>
      </c>
      <c r="G25" s="370"/>
    </row>
    <row r="26" spans="1:7" ht="37.5" customHeight="1" x14ac:dyDescent="0.2">
      <c r="A26" s="358" t="s">
        <v>69</v>
      </c>
      <c r="B26" s="371"/>
      <c r="C26" s="368"/>
      <c r="D26" s="328" t="s">
        <v>69</v>
      </c>
      <c r="F26" s="369" t="s">
        <v>69</v>
      </c>
      <c r="G26" s="370"/>
    </row>
    <row r="27" spans="1:7" x14ac:dyDescent="0.2">
      <c r="A27" s="358"/>
      <c r="B27" s="372"/>
      <c r="C27" s="368"/>
      <c r="D27" s="328"/>
      <c r="F27" s="369"/>
      <c r="G27" s="370"/>
    </row>
    <row r="28" spans="1:7" x14ac:dyDescent="0.2">
      <c r="A28" s="358" t="s">
        <v>70</v>
      </c>
      <c r="B28" s="328"/>
      <c r="C28" s="368"/>
      <c r="D28" s="369" t="s">
        <v>71</v>
      </c>
      <c r="E28" s="368"/>
      <c r="F28" s="373" t="s">
        <v>71</v>
      </c>
      <c r="G28" s="370"/>
    </row>
    <row r="29" spans="1:7" ht="69" customHeight="1" x14ac:dyDescent="0.2">
      <c r="A29" s="358"/>
      <c r="B29" s="328"/>
      <c r="C29" s="374"/>
      <c r="D29" s="375"/>
      <c r="E29" s="374"/>
      <c r="F29" s="328"/>
      <c r="G29" s="370"/>
    </row>
    <row r="30" spans="1:7" x14ac:dyDescent="0.2">
      <c r="A30" s="376" t="s">
        <v>12</v>
      </c>
      <c r="B30" s="377"/>
      <c r="C30" s="378">
        <v>21</v>
      </c>
      <c r="D30" s="377" t="s">
        <v>72</v>
      </c>
      <c r="E30" s="379"/>
      <c r="F30" s="538">
        <f>C23-F32</f>
        <v>0</v>
      </c>
      <c r="G30" s="539"/>
    </row>
    <row r="31" spans="1:7" x14ac:dyDescent="0.2">
      <c r="A31" s="376" t="s">
        <v>73</v>
      </c>
      <c r="B31" s="377"/>
      <c r="C31" s="378">
        <f>C30</f>
        <v>21</v>
      </c>
      <c r="D31" s="377" t="s">
        <v>74</v>
      </c>
      <c r="E31" s="379"/>
      <c r="F31" s="538">
        <f>ROUND(PRODUCT(F30,C31/100),0)</f>
        <v>0</v>
      </c>
      <c r="G31" s="539"/>
    </row>
    <row r="32" spans="1:7" x14ac:dyDescent="0.2">
      <c r="A32" s="376" t="s">
        <v>12</v>
      </c>
      <c r="B32" s="377"/>
      <c r="C32" s="378">
        <v>0</v>
      </c>
      <c r="D32" s="377" t="s">
        <v>74</v>
      </c>
      <c r="E32" s="379"/>
      <c r="F32" s="538">
        <v>0</v>
      </c>
      <c r="G32" s="539"/>
    </row>
    <row r="33" spans="1:8" x14ac:dyDescent="0.2">
      <c r="A33" s="376" t="s">
        <v>73</v>
      </c>
      <c r="B33" s="380"/>
      <c r="C33" s="381">
        <f>C32</f>
        <v>0</v>
      </c>
      <c r="D33" s="377" t="s">
        <v>74</v>
      </c>
      <c r="E33" s="354"/>
      <c r="F33" s="538">
        <f>ROUND(PRODUCT(F32,C33/100),0)</f>
        <v>0</v>
      </c>
      <c r="G33" s="539"/>
    </row>
    <row r="34" spans="1:8" s="385" customFormat="1" ht="19.5" customHeight="1" thickBot="1" x14ac:dyDescent="0.3">
      <c r="A34" s="382" t="s">
        <v>75</v>
      </c>
      <c r="B34" s="383"/>
      <c r="C34" s="383"/>
      <c r="D34" s="383"/>
      <c r="E34" s="384"/>
      <c r="F34" s="540">
        <f>ROUND(SUM(F30:F33),0)</f>
        <v>0</v>
      </c>
      <c r="G34" s="541"/>
    </row>
    <row r="36" spans="1:8" x14ac:dyDescent="0.2">
      <c r="A36" s="386" t="s">
        <v>76</v>
      </c>
      <c r="B36" s="386"/>
      <c r="C36" s="386"/>
      <c r="D36" s="386"/>
      <c r="E36" s="386"/>
      <c r="F36" s="386"/>
      <c r="G36" s="386"/>
      <c r="H36" s="295" t="s">
        <v>2</v>
      </c>
    </row>
    <row r="37" spans="1:8" ht="14.25" customHeight="1" x14ac:dyDescent="0.2">
      <c r="A37" s="386"/>
      <c r="B37" s="542"/>
      <c r="C37" s="542"/>
      <c r="D37" s="542"/>
      <c r="E37" s="542"/>
      <c r="F37" s="542"/>
      <c r="G37" s="542"/>
      <c r="H37" s="295" t="s">
        <v>2</v>
      </c>
    </row>
    <row r="38" spans="1:8" ht="12.75" customHeight="1" x14ac:dyDescent="0.2">
      <c r="A38" s="387"/>
      <c r="B38" s="542"/>
      <c r="C38" s="542"/>
      <c r="D38" s="542"/>
      <c r="E38" s="542"/>
      <c r="F38" s="542"/>
      <c r="G38" s="542"/>
      <c r="H38" s="295" t="s">
        <v>2</v>
      </c>
    </row>
    <row r="39" spans="1:8" x14ac:dyDescent="0.2">
      <c r="A39" s="387"/>
      <c r="B39" s="542"/>
      <c r="C39" s="542"/>
      <c r="D39" s="542"/>
      <c r="E39" s="542"/>
      <c r="F39" s="542"/>
      <c r="G39" s="542"/>
      <c r="H39" s="295" t="s">
        <v>2</v>
      </c>
    </row>
    <row r="40" spans="1:8" x14ac:dyDescent="0.2">
      <c r="A40" s="387"/>
      <c r="B40" s="542"/>
      <c r="C40" s="542"/>
      <c r="D40" s="542"/>
      <c r="E40" s="542"/>
      <c r="F40" s="542"/>
      <c r="G40" s="542"/>
      <c r="H40" s="295" t="s">
        <v>2</v>
      </c>
    </row>
    <row r="41" spans="1:8" x14ac:dyDescent="0.2">
      <c r="A41" s="387"/>
      <c r="B41" s="542"/>
      <c r="C41" s="542"/>
      <c r="D41" s="542"/>
      <c r="E41" s="542"/>
      <c r="F41" s="542"/>
      <c r="G41" s="542"/>
      <c r="H41" s="295" t="s">
        <v>2</v>
      </c>
    </row>
    <row r="42" spans="1:8" x14ac:dyDescent="0.2">
      <c r="A42" s="387"/>
      <c r="B42" s="542"/>
      <c r="C42" s="542"/>
      <c r="D42" s="542"/>
      <c r="E42" s="542"/>
      <c r="F42" s="542"/>
      <c r="G42" s="542"/>
      <c r="H42" s="295" t="s">
        <v>2</v>
      </c>
    </row>
    <row r="43" spans="1:8" x14ac:dyDescent="0.2">
      <c r="A43" s="387"/>
      <c r="B43" s="542"/>
      <c r="C43" s="542"/>
      <c r="D43" s="542"/>
      <c r="E43" s="542"/>
      <c r="F43" s="542"/>
      <c r="G43" s="542"/>
      <c r="H43" s="295" t="s">
        <v>2</v>
      </c>
    </row>
    <row r="44" spans="1:8" ht="12.75" customHeight="1" x14ac:dyDescent="0.2">
      <c r="A44" s="387"/>
      <c r="B44" s="542"/>
      <c r="C44" s="542"/>
      <c r="D44" s="542"/>
      <c r="E44" s="542"/>
      <c r="F44" s="542"/>
      <c r="G44" s="542"/>
      <c r="H44" s="295" t="s">
        <v>2</v>
      </c>
    </row>
    <row r="45" spans="1:8" ht="12.75" customHeight="1" x14ac:dyDescent="0.2">
      <c r="A45" s="387"/>
      <c r="B45" s="542"/>
      <c r="C45" s="542"/>
      <c r="D45" s="542"/>
      <c r="E45" s="542"/>
      <c r="F45" s="542"/>
      <c r="G45" s="542"/>
      <c r="H45" s="295" t="s">
        <v>2</v>
      </c>
    </row>
    <row r="46" spans="1:8" x14ac:dyDescent="0.2">
      <c r="B46" s="537"/>
      <c r="C46" s="537"/>
      <c r="D46" s="537"/>
      <c r="E46" s="537"/>
      <c r="F46" s="537"/>
      <c r="G46" s="537"/>
    </row>
    <row r="47" spans="1:8" x14ac:dyDescent="0.2">
      <c r="B47" s="537"/>
      <c r="C47" s="537"/>
      <c r="D47" s="537"/>
      <c r="E47" s="537"/>
      <c r="F47" s="537"/>
      <c r="G47" s="537"/>
    </row>
    <row r="48" spans="1:8" x14ac:dyDescent="0.2">
      <c r="B48" s="537"/>
      <c r="C48" s="537"/>
      <c r="D48" s="537"/>
      <c r="E48" s="537"/>
      <c r="F48" s="537"/>
      <c r="G48" s="537"/>
    </row>
    <row r="49" spans="2:7" x14ac:dyDescent="0.2">
      <c r="B49" s="537"/>
      <c r="C49" s="537"/>
      <c r="D49" s="537"/>
      <c r="E49" s="537"/>
      <c r="F49" s="537"/>
      <c r="G49" s="537"/>
    </row>
    <row r="50" spans="2:7" x14ac:dyDescent="0.2">
      <c r="B50" s="537"/>
      <c r="C50" s="537"/>
      <c r="D50" s="537"/>
      <c r="E50" s="537"/>
      <c r="F50" s="537"/>
      <c r="G50" s="537"/>
    </row>
    <row r="51" spans="2:7" x14ac:dyDescent="0.2">
      <c r="B51" s="537"/>
      <c r="C51" s="537"/>
      <c r="D51" s="537"/>
      <c r="E51" s="537"/>
      <c r="F51" s="537"/>
      <c r="G51" s="53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35"/>
  <dimension ref="A1:BE65"/>
  <sheetViews>
    <sheetView workbookViewId="0">
      <selection activeCell="S65" sqref="S65"/>
    </sheetView>
  </sheetViews>
  <sheetFormatPr defaultColWidth="9.140625" defaultRowHeight="12.75" x14ac:dyDescent="0.2"/>
  <cols>
    <col min="1" max="1" width="5.85546875" style="295" customWidth="1"/>
    <col min="2" max="2" width="6.140625" style="295" customWidth="1"/>
    <col min="3" max="3" width="11.42578125" style="295" customWidth="1"/>
    <col min="4" max="4" width="15.85546875" style="295" customWidth="1"/>
    <col min="5" max="5" width="11.28515625" style="295" customWidth="1"/>
    <col min="6" max="6" width="10.85546875" style="295" customWidth="1"/>
    <col min="7" max="7" width="11" style="295" customWidth="1"/>
    <col min="8" max="8" width="11.140625" style="295" customWidth="1"/>
    <col min="9" max="9" width="10.7109375" style="295" customWidth="1"/>
    <col min="10" max="16384" width="9.140625" style="295"/>
  </cols>
  <sheetData>
    <row r="1" spans="1:57" ht="13.5" thickTop="1" x14ac:dyDescent="0.2">
      <c r="A1" s="548" t="s">
        <v>3</v>
      </c>
      <c r="B1" s="549"/>
      <c r="C1" s="388" t="s">
        <v>107</v>
      </c>
      <c r="D1" s="389"/>
      <c r="E1" s="390"/>
      <c r="F1" s="389"/>
      <c r="G1" s="391" t="s">
        <v>77</v>
      </c>
      <c r="H1" s="392" t="s">
        <v>108</v>
      </c>
      <c r="I1" s="393"/>
    </row>
    <row r="2" spans="1:57" ht="13.5" thickBot="1" x14ac:dyDescent="0.25">
      <c r="A2" s="550" t="s">
        <v>78</v>
      </c>
      <c r="B2" s="551"/>
      <c r="C2" s="394" t="s">
        <v>1043</v>
      </c>
      <c r="D2" s="395"/>
      <c r="E2" s="396"/>
      <c r="F2" s="395"/>
      <c r="G2" s="552" t="s">
        <v>1044</v>
      </c>
      <c r="H2" s="553"/>
      <c r="I2" s="554"/>
    </row>
    <row r="3" spans="1:57" ht="13.5" thickTop="1" x14ac:dyDescent="0.2">
      <c r="F3" s="328"/>
    </row>
    <row r="4" spans="1:57" ht="19.5" customHeight="1" x14ac:dyDescent="0.25">
      <c r="A4" s="397" t="s">
        <v>79</v>
      </c>
      <c r="B4" s="398"/>
      <c r="C4" s="398"/>
      <c r="D4" s="398"/>
      <c r="E4" s="399"/>
      <c r="F4" s="398"/>
      <c r="G4" s="398"/>
      <c r="H4" s="398"/>
      <c r="I4" s="398"/>
    </row>
    <row r="5" spans="1:57" ht="13.5" thickBot="1" x14ac:dyDescent="0.25"/>
    <row r="6" spans="1:57" s="328" customFormat="1" ht="13.5" thickBot="1" x14ac:dyDescent="0.25">
      <c r="A6" s="400"/>
      <c r="B6" s="401" t="s">
        <v>80</v>
      </c>
      <c r="C6" s="401"/>
      <c r="D6" s="402"/>
      <c r="E6" s="403" t="s">
        <v>26</v>
      </c>
      <c r="F6" s="404" t="s">
        <v>27</v>
      </c>
      <c r="G6" s="404" t="s">
        <v>28</v>
      </c>
      <c r="H6" s="404" t="s">
        <v>29</v>
      </c>
      <c r="I6" s="405" t="s">
        <v>30</v>
      </c>
    </row>
    <row r="7" spans="1:57" s="328" customFormat="1" ht="13.5" thickBot="1" x14ac:dyDescent="0.25">
      <c r="A7" s="498" t="str">
        <f>'04 01 Pol'!B7</f>
        <v>799</v>
      </c>
      <c r="B7" s="406" t="str">
        <f>'04 01 Pol'!C7</f>
        <v>Ostatní  náklady</v>
      </c>
      <c r="D7" s="407"/>
      <c r="E7" s="499">
        <f>'04 01 Pol'!BA23</f>
        <v>0</v>
      </c>
      <c r="F7" s="500">
        <f>'04 01 Pol'!BB23</f>
        <v>0</v>
      </c>
      <c r="G7" s="500">
        <f>'04 01 Pol'!BC23</f>
        <v>0</v>
      </c>
      <c r="H7" s="500">
        <f>'04 01 Pol'!BD23</f>
        <v>0</v>
      </c>
      <c r="I7" s="501">
        <f>'04 01 Pol'!BE23</f>
        <v>0</v>
      </c>
    </row>
    <row r="8" spans="1:57" s="414" customFormat="1" ht="13.5" thickBot="1" x14ac:dyDescent="0.25">
      <c r="A8" s="408"/>
      <c r="B8" s="409" t="s">
        <v>81</v>
      </c>
      <c r="C8" s="409"/>
      <c r="D8" s="410"/>
      <c r="E8" s="411">
        <f>SUM(E7:E7)</f>
        <v>0</v>
      </c>
      <c r="F8" s="412">
        <f>SUM(F7:F7)</f>
        <v>0</v>
      </c>
      <c r="G8" s="412">
        <f>SUM(G7:G7)</f>
        <v>0</v>
      </c>
      <c r="H8" s="412">
        <f>SUM(H7:H7)</f>
        <v>0</v>
      </c>
      <c r="I8" s="413">
        <f>SUM(I7:I7)</f>
        <v>0</v>
      </c>
    </row>
    <row r="9" spans="1:57" x14ac:dyDescent="0.2">
      <c r="A9" s="328"/>
      <c r="B9" s="328"/>
      <c r="C9" s="328"/>
      <c r="D9" s="328"/>
      <c r="E9" s="328"/>
      <c r="F9" s="328"/>
      <c r="G9" s="328"/>
      <c r="H9" s="328"/>
      <c r="I9" s="328"/>
    </row>
    <row r="10" spans="1:57" ht="19.5" customHeight="1" x14ac:dyDescent="0.25">
      <c r="A10" s="398" t="s">
        <v>82</v>
      </c>
      <c r="B10" s="398"/>
      <c r="C10" s="398"/>
      <c r="D10" s="398"/>
      <c r="E10" s="398"/>
      <c r="F10" s="398"/>
      <c r="G10" s="415"/>
      <c r="H10" s="398"/>
      <c r="I10" s="398"/>
      <c r="BA10" s="334"/>
      <c r="BB10" s="334"/>
      <c r="BC10" s="334"/>
      <c r="BD10" s="334"/>
      <c r="BE10" s="334"/>
    </row>
    <row r="11" spans="1:57" ht="13.5" thickBot="1" x14ac:dyDescent="0.25"/>
    <row r="12" spans="1:57" x14ac:dyDescent="0.2">
      <c r="A12" s="363" t="s">
        <v>83</v>
      </c>
      <c r="B12" s="364"/>
      <c r="C12" s="364"/>
      <c r="D12" s="416"/>
      <c r="E12" s="417" t="s">
        <v>84</v>
      </c>
      <c r="F12" s="418" t="s">
        <v>13</v>
      </c>
      <c r="G12" s="419" t="s">
        <v>85</v>
      </c>
      <c r="H12" s="420"/>
      <c r="I12" s="421" t="s">
        <v>84</v>
      </c>
    </row>
    <row r="13" spans="1:57" x14ac:dyDescent="0.2">
      <c r="A13" s="357"/>
      <c r="B13" s="348"/>
      <c r="C13" s="348"/>
      <c r="D13" s="422"/>
      <c r="E13" s="423"/>
      <c r="F13" s="424"/>
      <c r="G13" s="425">
        <f>CHOOSE(BA13+1,E8+F8,E8+F8+H8,E8+F8+G8+H8,E8,F8,H8,G8,H8+G8,0)</f>
        <v>0</v>
      </c>
      <c r="H13" s="426"/>
      <c r="I13" s="427">
        <f>E13+F13*G13/100</f>
        <v>0</v>
      </c>
      <c r="BA13" s="295">
        <v>8</v>
      </c>
    </row>
    <row r="14" spans="1:57" ht="13.5" thickBot="1" x14ac:dyDescent="0.25">
      <c r="A14" s="428"/>
      <c r="B14" s="429" t="s">
        <v>86</v>
      </c>
      <c r="C14" s="430"/>
      <c r="D14" s="431"/>
      <c r="E14" s="432"/>
      <c r="F14" s="433"/>
      <c r="G14" s="433"/>
      <c r="H14" s="555">
        <f>SUM(I13:I13)</f>
        <v>0</v>
      </c>
      <c r="I14" s="556"/>
    </row>
    <row r="16" spans="1:57" x14ac:dyDescent="0.2">
      <c r="B16" s="414"/>
      <c r="F16" s="434"/>
      <c r="G16" s="435"/>
      <c r="H16" s="435"/>
      <c r="I16" s="436"/>
    </row>
    <row r="17" spans="6:9" x14ac:dyDescent="0.2">
      <c r="F17" s="434"/>
      <c r="G17" s="435"/>
      <c r="H17" s="435"/>
      <c r="I17" s="436"/>
    </row>
    <row r="18" spans="6:9" x14ac:dyDescent="0.2">
      <c r="F18" s="434"/>
      <c r="G18" s="435"/>
      <c r="H18" s="435"/>
      <c r="I18" s="436"/>
    </row>
    <row r="19" spans="6:9" x14ac:dyDescent="0.2">
      <c r="F19" s="434"/>
      <c r="G19" s="435"/>
      <c r="H19" s="435"/>
      <c r="I19" s="436"/>
    </row>
    <row r="20" spans="6:9" x14ac:dyDescent="0.2">
      <c r="F20" s="434"/>
      <c r="G20" s="435"/>
      <c r="H20" s="435"/>
      <c r="I20" s="436"/>
    </row>
    <row r="21" spans="6:9" x14ac:dyDescent="0.2">
      <c r="F21" s="434"/>
      <c r="G21" s="435"/>
      <c r="H21" s="435"/>
      <c r="I21" s="436"/>
    </row>
    <row r="22" spans="6:9" x14ac:dyDescent="0.2">
      <c r="F22" s="434"/>
      <c r="G22" s="435"/>
      <c r="H22" s="435"/>
      <c r="I22" s="436"/>
    </row>
    <row r="23" spans="6:9" x14ac:dyDescent="0.2">
      <c r="F23" s="434"/>
      <c r="G23" s="435"/>
      <c r="H23" s="435"/>
      <c r="I23" s="436"/>
    </row>
    <row r="24" spans="6:9" x14ac:dyDescent="0.2">
      <c r="F24" s="434"/>
      <c r="G24" s="435"/>
      <c r="H24" s="435"/>
      <c r="I24" s="436"/>
    </row>
    <row r="25" spans="6:9" x14ac:dyDescent="0.2">
      <c r="F25" s="434"/>
      <c r="G25" s="435"/>
      <c r="H25" s="435"/>
      <c r="I25" s="436"/>
    </row>
    <row r="26" spans="6:9" x14ac:dyDescent="0.2">
      <c r="F26" s="434"/>
      <c r="G26" s="435"/>
      <c r="H26" s="435"/>
      <c r="I26" s="436"/>
    </row>
    <row r="27" spans="6:9" x14ac:dyDescent="0.2">
      <c r="F27" s="434"/>
      <c r="G27" s="435"/>
      <c r="H27" s="435"/>
      <c r="I27" s="436"/>
    </row>
    <row r="28" spans="6:9" x14ac:dyDescent="0.2">
      <c r="F28" s="434"/>
      <c r="G28" s="435"/>
      <c r="H28" s="435"/>
      <c r="I28" s="436"/>
    </row>
    <row r="29" spans="6:9" x14ac:dyDescent="0.2">
      <c r="F29" s="434"/>
      <c r="G29" s="435"/>
      <c r="H29" s="435"/>
      <c r="I29" s="436"/>
    </row>
    <row r="30" spans="6:9" x14ac:dyDescent="0.2">
      <c r="F30" s="434"/>
      <c r="G30" s="435"/>
      <c r="H30" s="435"/>
      <c r="I30" s="436"/>
    </row>
    <row r="31" spans="6:9" x14ac:dyDescent="0.2">
      <c r="F31" s="434"/>
      <c r="G31" s="435"/>
      <c r="H31" s="435"/>
      <c r="I31" s="436"/>
    </row>
    <row r="32" spans="6:9" x14ac:dyDescent="0.2">
      <c r="F32" s="434"/>
      <c r="G32" s="435"/>
      <c r="H32" s="435"/>
      <c r="I32" s="436"/>
    </row>
    <row r="33" spans="6:9" x14ac:dyDescent="0.2">
      <c r="F33" s="434"/>
      <c r="G33" s="435"/>
      <c r="H33" s="435"/>
      <c r="I33" s="436"/>
    </row>
    <row r="34" spans="6:9" x14ac:dyDescent="0.2">
      <c r="F34" s="434"/>
      <c r="G34" s="435"/>
      <c r="H34" s="435"/>
      <c r="I34" s="436"/>
    </row>
    <row r="35" spans="6:9" x14ac:dyDescent="0.2">
      <c r="F35" s="434"/>
      <c r="G35" s="435"/>
      <c r="H35" s="435"/>
      <c r="I35" s="436"/>
    </row>
    <row r="36" spans="6:9" x14ac:dyDescent="0.2">
      <c r="F36" s="434"/>
      <c r="G36" s="435"/>
      <c r="H36" s="435"/>
      <c r="I36" s="436"/>
    </row>
    <row r="37" spans="6:9" x14ac:dyDescent="0.2">
      <c r="F37" s="434"/>
      <c r="G37" s="435"/>
      <c r="H37" s="435"/>
      <c r="I37" s="436"/>
    </row>
    <row r="38" spans="6:9" x14ac:dyDescent="0.2">
      <c r="F38" s="434"/>
      <c r="G38" s="435"/>
      <c r="H38" s="435"/>
      <c r="I38" s="436"/>
    </row>
    <row r="39" spans="6:9" x14ac:dyDescent="0.2">
      <c r="F39" s="434"/>
      <c r="G39" s="435"/>
      <c r="H39" s="435"/>
      <c r="I39" s="436"/>
    </row>
    <row r="40" spans="6:9" x14ac:dyDescent="0.2">
      <c r="F40" s="434"/>
      <c r="G40" s="435"/>
      <c r="H40" s="435"/>
      <c r="I40" s="436"/>
    </row>
    <row r="41" spans="6:9" x14ac:dyDescent="0.2">
      <c r="F41" s="434"/>
      <c r="G41" s="435"/>
      <c r="H41" s="435"/>
      <c r="I41" s="436"/>
    </row>
    <row r="42" spans="6:9" x14ac:dyDescent="0.2">
      <c r="F42" s="434"/>
      <c r="G42" s="435"/>
      <c r="H42" s="435"/>
      <c r="I42" s="436"/>
    </row>
    <row r="43" spans="6:9" x14ac:dyDescent="0.2">
      <c r="F43" s="434"/>
      <c r="G43" s="435"/>
      <c r="H43" s="435"/>
      <c r="I43" s="436"/>
    </row>
    <row r="44" spans="6:9" x14ac:dyDescent="0.2">
      <c r="F44" s="434"/>
      <c r="G44" s="435"/>
      <c r="H44" s="435"/>
      <c r="I44" s="436"/>
    </row>
    <row r="45" spans="6:9" x14ac:dyDescent="0.2">
      <c r="F45" s="434"/>
      <c r="G45" s="435"/>
      <c r="H45" s="435"/>
      <c r="I45" s="436"/>
    </row>
    <row r="46" spans="6:9" x14ac:dyDescent="0.2">
      <c r="F46" s="434"/>
      <c r="G46" s="435"/>
      <c r="H46" s="435"/>
      <c r="I46" s="436"/>
    </row>
    <row r="47" spans="6:9" x14ac:dyDescent="0.2">
      <c r="F47" s="434"/>
      <c r="G47" s="435"/>
      <c r="H47" s="435"/>
      <c r="I47" s="436"/>
    </row>
    <row r="48" spans="6:9" x14ac:dyDescent="0.2">
      <c r="F48" s="434"/>
      <c r="G48" s="435"/>
      <c r="H48" s="435"/>
      <c r="I48" s="436"/>
    </row>
    <row r="49" spans="6:9" x14ac:dyDescent="0.2">
      <c r="F49" s="434"/>
      <c r="G49" s="435"/>
      <c r="H49" s="435"/>
      <c r="I49" s="436"/>
    </row>
    <row r="50" spans="6:9" x14ac:dyDescent="0.2">
      <c r="F50" s="434"/>
      <c r="G50" s="435"/>
      <c r="H50" s="435"/>
      <c r="I50" s="436"/>
    </row>
    <row r="51" spans="6:9" x14ac:dyDescent="0.2">
      <c r="F51" s="434"/>
      <c r="G51" s="435"/>
      <c r="H51" s="435"/>
      <c r="I51" s="436"/>
    </row>
    <row r="52" spans="6:9" x14ac:dyDescent="0.2">
      <c r="F52" s="434"/>
      <c r="G52" s="435"/>
      <c r="H52" s="435"/>
      <c r="I52" s="436"/>
    </row>
    <row r="53" spans="6:9" x14ac:dyDescent="0.2">
      <c r="F53" s="434"/>
      <c r="G53" s="435"/>
      <c r="H53" s="435"/>
      <c r="I53" s="436"/>
    </row>
    <row r="54" spans="6:9" x14ac:dyDescent="0.2">
      <c r="F54" s="434"/>
      <c r="G54" s="435"/>
      <c r="H54" s="435"/>
      <c r="I54" s="436"/>
    </row>
    <row r="55" spans="6:9" x14ac:dyDescent="0.2">
      <c r="F55" s="434"/>
      <c r="G55" s="435"/>
      <c r="H55" s="435"/>
      <c r="I55" s="436"/>
    </row>
    <row r="56" spans="6:9" x14ac:dyDescent="0.2">
      <c r="F56" s="434"/>
      <c r="G56" s="435"/>
      <c r="H56" s="435"/>
      <c r="I56" s="436"/>
    </row>
    <row r="57" spans="6:9" x14ac:dyDescent="0.2">
      <c r="F57" s="434"/>
      <c r="G57" s="435"/>
      <c r="H57" s="435"/>
      <c r="I57" s="436"/>
    </row>
    <row r="58" spans="6:9" x14ac:dyDescent="0.2">
      <c r="F58" s="434"/>
      <c r="G58" s="435"/>
      <c r="H58" s="435"/>
      <c r="I58" s="436"/>
    </row>
    <row r="59" spans="6:9" x14ac:dyDescent="0.2">
      <c r="F59" s="434"/>
      <c r="G59" s="435"/>
      <c r="H59" s="435"/>
      <c r="I59" s="436"/>
    </row>
    <row r="60" spans="6:9" x14ac:dyDescent="0.2">
      <c r="F60" s="434"/>
      <c r="G60" s="435"/>
      <c r="H60" s="435"/>
      <c r="I60" s="436"/>
    </row>
    <row r="61" spans="6:9" x14ac:dyDescent="0.2">
      <c r="F61" s="434"/>
      <c r="G61" s="435"/>
      <c r="H61" s="435"/>
      <c r="I61" s="436"/>
    </row>
    <row r="62" spans="6:9" x14ac:dyDescent="0.2">
      <c r="F62" s="434"/>
      <c r="G62" s="435"/>
      <c r="H62" s="435"/>
      <c r="I62" s="436"/>
    </row>
    <row r="63" spans="6:9" x14ac:dyDescent="0.2">
      <c r="F63" s="434"/>
      <c r="G63" s="435"/>
      <c r="H63" s="435"/>
      <c r="I63" s="436"/>
    </row>
    <row r="64" spans="6:9" x14ac:dyDescent="0.2">
      <c r="F64" s="434"/>
      <c r="G64" s="435"/>
      <c r="H64" s="435"/>
      <c r="I64" s="436"/>
    </row>
    <row r="65" spans="6:9" x14ac:dyDescent="0.2">
      <c r="F65" s="434"/>
      <c r="G65" s="435"/>
      <c r="H65" s="435"/>
      <c r="I65" s="436"/>
    </row>
  </sheetData>
  <mergeCells count="4">
    <mergeCell ref="A1:B1"/>
    <mergeCell ref="A2:B2"/>
    <mergeCell ref="G2:I2"/>
    <mergeCell ref="H14:I1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List6"/>
  <dimension ref="A1:CB96"/>
  <sheetViews>
    <sheetView showGridLines="0" showZeros="0" zoomScaleNormal="100" zoomScaleSheetLayoutView="100" workbookViewId="0">
      <selection activeCell="L21" sqref="L21"/>
    </sheetView>
  </sheetViews>
  <sheetFormatPr defaultColWidth="9.140625" defaultRowHeight="12.75" x14ac:dyDescent="0.2"/>
  <cols>
    <col min="1" max="1" width="4.42578125" style="437" customWidth="1"/>
    <col min="2" max="2" width="11.5703125" style="437" customWidth="1"/>
    <col min="3" max="3" width="40.42578125" style="437" customWidth="1"/>
    <col min="4" max="4" width="5.5703125" style="437" customWidth="1"/>
    <col min="5" max="5" width="8.5703125" style="447" customWidth="1"/>
    <col min="6" max="6" width="9.85546875" style="437" customWidth="1"/>
    <col min="7" max="7" width="13.85546875" style="437" customWidth="1"/>
    <col min="8" max="8" width="11.7109375" style="437" hidden="1" customWidth="1"/>
    <col min="9" max="9" width="11.5703125" style="437" hidden="1" customWidth="1"/>
    <col min="10" max="10" width="11" style="437" hidden="1" customWidth="1"/>
    <col min="11" max="11" width="10.42578125" style="437" hidden="1" customWidth="1"/>
    <col min="12" max="12" width="75.28515625" style="437" customWidth="1"/>
    <col min="13" max="13" width="45.28515625" style="437" customWidth="1"/>
    <col min="14" max="16384" width="9.140625" style="437"/>
  </cols>
  <sheetData>
    <row r="1" spans="1:80" ht="15.75" x14ac:dyDescent="0.25">
      <c r="A1" s="560" t="s">
        <v>87</v>
      </c>
      <c r="B1" s="560"/>
      <c r="C1" s="560"/>
      <c r="D1" s="560"/>
      <c r="E1" s="560"/>
      <c r="F1" s="560"/>
      <c r="G1" s="560"/>
    </row>
    <row r="2" spans="1:80" ht="14.25" customHeight="1" thickBot="1" x14ac:dyDescent="0.25">
      <c r="B2" s="438"/>
      <c r="C2" s="439"/>
      <c r="D2" s="439"/>
      <c r="E2" s="440"/>
      <c r="F2" s="439"/>
      <c r="G2" s="439"/>
    </row>
    <row r="3" spans="1:80" ht="13.5" thickTop="1" x14ac:dyDescent="0.2">
      <c r="A3" s="548" t="s">
        <v>3</v>
      </c>
      <c r="B3" s="549"/>
      <c r="C3" s="388" t="s">
        <v>107</v>
      </c>
      <c r="D3" s="441"/>
      <c r="E3" s="442" t="s">
        <v>88</v>
      </c>
      <c r="F3" s="443" t="str">
        <f>'04 01 Rek'!H1</f>
        <v>01</v>
      </c>
      <c r="G3" s="444"/>
    </row>
    <row r="4" spans="1:80" ht="13.5" thickBot="1" x14ac:dyDescent="0.25">
      <c r="A4" s="561" t="s">
        <v>78</v>
      </c>
      <c r="B4" s="551"/>
      <c r="C4" s="394" t="s">
        <v>1043</v>
      </c>
      <c r="D4" s="445"/>
      <c r="E4" s="562" t="str">
        <f>'04 01 Rek'!G2</f>
        <v>OSTATNÍ NÁKLADY</v>
      </c>
      <c r="F4" s="563"/>
      <c r="G4" s="564"/>
    </row>
    <row r="5" spans="1:80" ht="13.5" thickTop="1" x14ac:dyDescent="0.2">
      <c r="A5" s="446"/>
      <c r="G5" s="448"/>
    </row>
    <row r="6" spans="1:80" ht="27" customHeight="1" x14ac:dyDescent="0.2">
      <c r="A6" s="449" t="s">
        <v>89</v>
      </c>
      <c r="B6" s="450" t="s">
        <v>90</v>
      </c>
      <c r="C6" s="450" t="s">
        <v>91</v>
      </c>
      <c r="D6" s="450" t="s">
        <v>92</v>
      </c>
      <c r="E6" s="451" t="s">
        <v>93</v>
      </c>
      <c r="F6" s="450" t="s">
        <v>94</v>
      </c>
      <c r="G6" s="452" t="s">
        <v>95</v>
      </c>
      <c r="H6" s="453" t="s">
        <v>96</v>
      </c>
      <c r="I6" s="453" t="s">
        <v>97</v>
      </c>
      <c r="J6" s="453" t="s">
        <v>98</v>
      </c>
      <c r="K6" s="453" t="s">
        <v>99</v>
      </c>
    </row>
    <row r="7" spans="1:80" x14ac:dyDescent="0.2">
      <c r="A7" s="454" t="s">
        <v>100</v>
      </c>
      <c r="B7" s="455" t="s">
        <v>1045</v>
      </c>
      <c r="C7" s="456" t="s">
        <v>1046</v>
      </c>
      <c r="D7" s="457"/>
      <c r="E7" s="458"/>
      <c r="F7" s="458"/>
      <c r="G7" s="459"/>
      <c r="H7" s="460"/>
      <c r="I7" s="461"/>
      <c r="J7" s="462"/>
      <c r="K7" s="463"/>
      <c r="O7" s="464">
        <v>1</v>
      </c>
    </row>
    <row r="8" spans="1:80" x14ac:dyDescent="0.2">
      <c r="A8" s="465">
        <v>1</v>
      </c>
      <c r="B8" s="466" t="s">
        <v>1048</v>
      </c>
      <c r="C8" s="467" t="s">
        <v>1049</v>
      </c>
      <c r="D8" s="468" t="s">
        <v>1050</v>
      </c>
      <c r="E8" s="469">
        <v>1</v>
      </c>
      <c r="F8" s="469"/>
      <c r="G8" s="470">
        <f>E8*F8</f>
        <v>0</v>
      </c>
      <c r="H8" s="471">
        <v>0</v>
      </c>
      <c r="I8" s="472">
        <f>E8*H8</f>
        <v>0</v>
      </c>
      <c r="J8" s="471"/>
      <c r="K8" s="472">
        <f>E8*J8</f>
        <v>0</v>
      </c>
      <c r="O8" s="464">
        <v>2</v>
      </c>
      <c r="AA8" s="437">
        <v>12</v>
      </c>
      <c r="AB8" s="437">
        <v>0</v>
      </c>
      <c r="AC8" s="437">
        <v>1</v>
      </c>
      <c r="AZ8" s="437">
        <v>2</v>
      </c>
      <c r="BA8" s="437">
        <f>IF(AZ8=1,G8,0)</f>
        <v>0</v>
      </c>
      <c r="BB8" s="437">
        <f>IF(AZ8=2,G8,0)</f>
        <v>0</v>
      </c>
      <c r="BC8" s="437">
        <f>IF(AZ8=3,G8,0)</f>
        <v>0</v>
      </c>
      <c r="BD8" s="437">
        <f>IF(AZ8=4,G8,0)</f>
        <v>0</v>
      </c>
      <c r="BE8" s="437">
        <f>IF(AZ8=5,G8,0)</f>
        <v>0</v>
      </c>
      <c r="CA8" s="464">
        <v>12</v>
      </c>
      <c r="CB8" s="464">
        <v>0</v>
      </c>
    </row>
    <row r="9" spans="1:80" ht="33.75" x14ac:dyDescent="0.2">
      <c r="A9" s="473"/>
      <c r="B9" s="474"/>
      <c r="C9" s="557" t="s">
        <v>1051</v>
      </c>
      <c r="D9" s="558"/>
      <c r="E9" s="558"/>
      <c r="F9" s="558"/>
      <c r="G9" s="559"/>
      <c r="I9" s="475"/>
      <c r="K9" s="475"/>
      <c r="L9" s="476" t="s">
        <v>1051</v>
      </c>
      <c r="O9" s="464">
        <v>3</v>
      </c>
    </row>
    <row r="10" spans="1:80" x14ac:dyDescent="0.2">
      <c r="A10" s="465">
        <v>2</v>
      </c>
      <c r="B10" s="466" t="s">
        <v>1052</v>
      </c>
      <c r="C10" s="467" t="s">
        <v>1053</v>
      </c>
      <c r="D10" s="468" t="s">
        <v>1050</v>
      </c>
      <c r="E10" s="469">
        <v>1</v>
      </c>
      <c r="F10" s="469"/>
      <c r="G10" s="470">
        <f>E10*F10</f>
        <v>0</v>
      </c>
      <c r="H10" s="471">
        <v>0</v>
      </c>
      <c r="I10" s="472">
        <f>E10*H10</f>
        <v>0</v>
      </c>
      <c r="J10" s="471"/>
      <c r="K10" s="472">
        <f>E10*J10</f>
        <v>0</v>
      </c>
      <c r="O10" s="464">
        <v>2</v>
      </c>
      <c r="AA10" s="437">
        <v>12</v>
      </c>
      <c r="AB10" s="437">
        <v>0</v>
      </c>
      <c r="AC10" s="437">
        <v>2</v>
      </c>
      <c r="AZ10" s="437">
        <v>2</v>
      </c>
      <c r="BA10" s="437">
        <f>IF(AZ10=1,G10,0)</f>
        <v>0</v>
      </c>
      <c r="BB10" s="437">
        <f>IF(AZ10=2,G10,0)</f>
        <v>0</v>
      </c>
      <c r="BC10" s="437">
        <f>IF(AZ10=3,G10,0)</f>
        <v>0</v>
      </c>
      <c r="BD10" s="437">
        <f>IF(AZ10=4,G10,0)</f>
        <v>0</v>
      </c>
      <c r="BE10" s="437">
        <f>IF(AZ10=5,G10,0)</f>
        <v>0</v>
      </c>
      <c r="CA10" s="464">
        <v>12</v>
      </c>
      <c r="CB10" s="464">
        <v>0</v>
      </c>
    </row>
    <row r="11" spans="1:80" ht="33.75" x14ac:dyDescent="0.2">
      <c r="A11" s="473"/>
      <c r="B11" s="474"/>
      <c r="C11" s="557" t="s">
        <v>1054</v>
      </c>
      <c r="D11" s="558"/>
      <c r="E11" s="558"/>
      <c r="F11" s="558"/>
      <c r="G11" s="559"/>
      <c r="I11" s="475"/>
      <c r="K11" s="475"/>
      <c r="L11" s="476" t="s">
        <v>1054</v>
      </c>
      <c r="O11" s="464">
        <v>3</v>
      </c>
    </row>
    <row r="12" spans="1:80" x14ac:dyDescent="0.2">
      <c r="A12" s="465">
        <v>3</v>
      </c>
      <c r="B12" s="466" t="s">
        <v>1055</v>
      </c>
      <c r="C12" s="467" t="s">
        <v>1056</v>
      </c>
      <c r="D12" s="468" t="s">
        <v>1050</v>
      </c>
      <c r="E12" s="469">
        <v>1</v>
      </c>
      <c r="F12" s="469"/>
      <c r="G12" s="470">
        <f>E12*F12</f>
        <v>0</v>
      </c>
      <c r="H12" s="471">
        <v>0</v>
      </c>
      <c r="I12" s="472">
        <f>E12*H12</f>
        <v>0</v>
      </c>
      <c r="J12" s="471"/>
      <c r="K12" s="472">
        <f>E12*J12</f>
        <v>0</v>
      </c>
      <c r="O12" s="464">
        <v>2</v>
      </c>
      <c r="AA12" s="437">
        <v>12</v>
      </c>
      <c r="AB12" s="437">
        <v>0</v>
      </c>
      <c r="AC12" s="437">
        <v>3</v>
      </c>
      <c r="AZ12" s="437">
        <v>2</v>
      </c>
      <c r="BA12" s="437">
        <f>IF(AZ12=1,G12,0)</f>
        <v>0</v>
      </c>
      <c r="BB12" s="437">
        <f>IF(AZ12=2,G12,0)</f>
        <v>0</v>
      </c>
      <c r="BC12" s="437">
        <f>IF(AZ12=3,G12,0)</f>
        <v>0</v>
      </c>
      <c r="BD12" s="437">
        <f>IF(AZ12=4,G12,0)</f>
        <v>0</v>
      </c>
      <c r="BE12" s="437">
        <f>IF(AZ12=5,G12,0)</f>
        <v>0</v>
      </c>
      <c r="CA12" s="464">
        <v>12</v>
      </c>
      <c r="CB12" s="464">
        <v>0</v>
      </c>
    </row>
    <row r="13" spans="1:80" ht="33.75" x14ac:dyDescent="0.2">
      <c r="A13" s="473"/>
      <c r="B13" s="474"/>
      <c r="C13" s="557" t="s">
        <v>1057</v>
      </c>
      <c r="D13" s="558"/>
      <c r="E13" s="558"/>
      <c r="F13" s="558"/>
      <c r="G13" s="559"/>
      <c r="I13" s="475"/>
      <c r="K13" s="475"/>
      <c r="L13" s="476" t="s">
        <v>1057</v>
      </c>
      <c r="O13" s="464">
        <v>3</v>
      </c>
    </row>
    <row r="14" spans="1:80" x14ac:dyDescent="0.2">
      <c r="A14" s="465">
        <v>4</v>
      </c>
      <c r="B14" s="466" t="s">
        <v>1058</v>
      </c>
      <c r="C14" s="467" t="s">
        <v>1059</v>
      </c>
      <c r="D14" s="468" t="s">
        <v>253</v>
      </c>
      <c r="E14" s="469">
        <v>1</v>
      </c>
      <c r="F14" s="469"/>
      <c r="G14" s="470">
        <f>E14*F14</f>
        <v>0</v>
      </c>
      <c r="H14" s="471">
        <v>0</v>
      </c>
      <c r="I14" s="472">
        <f>E14*H14</f>
        <v>0</v>
      </c>
      <c r="J14" s="471"/>
      <c r="K14" s="472">
        <f>E14*J14</f>
        <v>0</v>
      </c>
      <c r="O14" s="464">
        <v>2</v>
      </c>
      <c r="AA14" s="437">
        <v>12</v>
      </c>
      <c r="AB14" s="437">
        <v>0</v>
      </c>
      <c r="AC14" s="437">
        <v>4</v>
      </c>
      <c r="AZ14" s="437">
        <v>2</v>
      </c>
      <c r="BA14" s="437">
        <f>IF(AZ14=1,G14,0)</f>
        <v>0</v>
      </c>
      <c r="BB14" s="437">
        <f>IF(AZ14=2,G14,0)</f>
        <v>0</v>
      </c>
      <c r="BC14" s="437">
        <f>IF(AZ14=3,G14,0)</f>
        <v>0</v>
      </c>
      <c r="BD14" s="437">
        <f>IF(AZ14=4,G14,0)</f>
        <v>0</v>
      </c>
      <c r="BE14" s="437">
        <f>IF(AZ14=5,G14,0)</f>
        <v>0</v>
      </c>
      <c r="CA14" s="464">
        <v>12</v>
      </c>
      <c r="CB14" s="464">
        <v>0</v>
      </c>
    </row>
    <row r="15" spans="1:80" ht="22.5" x14ac:dyDescent="0.2">
      <c r="A15" s="473"/>
      <c r="B15" s="474"/>
      <c r="C15" s="557" t="s">
        <v>1060</v>
      </c>
      <c r="D15" s="558"/>
      <c r="E15" s="558"/>
      <c r="F15" s="558"/>
      <c r="G15" s="559"/>
      <c r="I15" s="475"/>
      <c r="K15" s="475"/>
      <c r="L15" s="476" t="s">
        <v>1060</v>
      </c>
      <c r="O15" s="464">
        <v>3</v>
      </c>
    </row>
    <row r="16" spans="1:80" x14ac:dyDescent="0.2">
      <c r="A16" s="473"/>
      <c r="B16" s="474"/>
      <c r="C16" s="557" t="s">
        <v>1061</v>
      </c>
      <c r="D16" s="558"/>
      <c r="E16" s="558"/>
      <c r="F16" s="558"/>
      <c r="G16" s="559"/>
      <c r="I16" s="475"/>
      <c r="K16" s="475"/>
      <c r="L16" s="476" t="s">
        <v>1061</v>
      </c>
      <c r="O16" s="464">
        <v>3</v>
      </c>
    </row>
    <row r="17" spans="1:80" x14ac:dyDescent="0.2">
      <c r="A17" s="465">
        <v>5</v>
      </c>
      <c r="B17" s="466" t="s">
        <v>1062</v>
      </c>
      <c r="C17" s="467" t="s">
        <v>1063</v>
      </c>
      <c r="D17" s="468" t="s">
        <v>253</v>
      </c>
      <c r="E17" s="469">
        <v>1</v>
      </c>
      <c r="F17" s="469"/>
      <c r="G17" s="470">
        <f>E17*F17</f>
        <v>0</v>
      </c>
      <c r="H17" s="471">
        <v>0</v>
      </c>
      <c r="I17" s="472">
        <f>E17*H17</f>
        <v>0</v>
      </c>
      <c r="J17" s="471"/>
      <c r="K17" s="472">
        <f>E17*J17</f>
        <v>0</v>
      </c>
      <c r="O17" s="464">
        <v>2</v>
      </c>
      <c r="AA17" s="437">
        <v>12</v>
      </c>
      <c r="AB17" s="437">
        <v>0</v>
      </c>
      <c r="AC17" s="437">
        <v>5</v>
      </c>
      <c r="AZ17" s="437">
        <v>2</v>
      </c>
      <c r="BA17" s="437">
        <f>IF(AZ17=1,G17,0)</f>
        <v>0</v>
      </c>
      <c r="BB17" s="437">
        <f>IF(AZ17=2,G17,0)</f>
        <v>0</v>
      </c>
      <c r="BC17" s="437">
        <f>IF(AZ17=3,G17,0)</f>
        <v>0</v>
      </c>
      <c r="BD17" s="437">
        <f>IF(AZ17=4,G17,0)</f>
        <v>0</v>
      </c>
      <c r="BE17" s="437">
        <f>IF(AZ17=5,G17,0)</f>
        <v>0</v>
      </c>
      <c r="CA17" s="464">
        <v>12</v>
      </c>
      <c r="CB17" s="464">
        <v>0</v>
      </c>
    </row>
    <row r="18" spans="1:80" ht="22.5" x14ac:dyDescent="0.2">
      <c r="A18" s="473"/>
      <c r="B18" s="474"/>
      <c r="C18" s="557" t="s">
        <v>1064</v>
      </c>
      <c r="D18" s="558"/>
      <c r="E18" s="558"/>
      <c r="F18" s="558"/>
      <c r="G18" s="559"/>
      <c r="I18" s="475"/>
      <c r="K18" s="475"/>
      <c r="L18" s="476" t="s">
        <v>1064</v>
      </c>
      <c r="O18" s="464">
        <v>3</v>
      </c>
    </row>
    <row r="19" spans="1:80" x14ac:dyDescent="0.2">
      <c r="A19" s="465">
        <v>6</v>
      </c>
      <c r="B19" s="466" t="s">
        <v>1065</v>
      </c>
      <c r="C19" s="467" t="s">
        <v>1066</v>
      </c>
      <c r="D19" s="468" t="s">
        <v>1050</v>
      </c>
      <c r="E19" s="469">
        <v>1</v>
      </c>
      <c r="F19" s="469"/>
      <c r="G19" s="470">
        <f>E19*F19</f>
        <v>0</v>
      </c>
      <c r="H19" s="471">
        <v>0</v>
      </c>
      <c r="I19" s="472">
        <f>E19*H19</f>
        <v>0</v>
      </c>
      <c r="J19" s="471"/>
      <c r="K19" s="472">
        <f>E19*J19</f>
        <v>0</v>
      </c>
      <c r="O19" s="464">
        <v>2</v>
      </c>
      <c r="AA19" s="437">
        <v>12</v>
      </c>
      <c r="AB19" s="437">
        <v>0</v>
      </c>
      <c r="AC19" s="437">
        <v>6</v>
      </c>
      <c r="AZ19" s="437">
        <v>2</v>
      </c>
      <c r="BA19" s="437">
        <f>IF(AZ19=1,G19,0)</f>
        <v>0</v>
      </c>
      <c r="BB19" s="437">
        <f>IF(AZ19=2,G19,0)</f>
        <v>0</v>
      </c>
      <c r="BC19" s="437">
        <f>IF(AZ19=3,G19,0)</f>
        <v>0</v>
      </c>
      <c r="BD19" s="437">
        <f>IF(AZ19=4,G19,0)</f>
        <v>0</v>
      </c>
      <c r="BE19" s="437">
        <f>IF(AZ19=5,G19,0)</f>
        <v>0</v>
      </c>
      <c r="CA19" s="464">
        <v>12</v>
      </c>
      <c r="CB19" s="464">
        <v>0</v>
      </c>
    </row>
    <row r="20" spans="1:80" ht="22.5" x14ac:dyDescent="0.2">
      <c r="A20" s="473"/>
      <c r="B20" s="474"/>
      <c r="C20" s="557" t="s">
        <v>1067</v>
      </c>
      <c r="D20" s="558"/>
      <c r="E20" s="558"/>
      <c r="F20" s="558"/>
      <c r="G20" s="559"/>
      <c r="I20" s="475"/>
      <c r="K20" s="475"/>
      <c r="L20" s="476" t="s">
        <v>1067</v>
      </c>
      <c r="O20" s="464">
        <v>3</v>
      </c>
    </row>
    <row r="21" spans="1:80" x14ac:dyDescent="0.2">
      <c r="A21" s="465">
        <v>7</v>
      </c>
      <c r="B21" s="466" t="s">
        <v>536</v>
      </c>
      <c r="C21" s="467" t="s">
        <v>537</v>
      </c>
      <c r="D21" s="468" t="s">
        <v>1050</v>
      </c>
      <c r="E21" s="469">
        <v>1</v>
      </c>
      <c r="F21" s="469"/>
      <c r="G21" s="470">
        <f>E21*F21</f>
        <v>0</v>
      </c>
      <c r="H21" s="471">
        <v>0</v>
      </c>
      <c r="I21" s="472">
        <f>E21*H21</f>
        <v>0</v>
      </c>
      <c r="J21" s="471"/>
      <c r="K21" s="472">
        <f>E21*J21</f>
        <v>0</v>
      </c>
      <c r="O21" s="464">
        <v>2</v>
      </c>
      <c r="AA21" s="437">
        <v>12</v>
      </c>
      <c r="AB21" s="437">
        <v>0</v>
      </c>
      <c r="AC21" s="437">
        <v>7</v>
      </c>
      <c r="AZ21" s="437">
        <v>2</v>
      </c>
      <c r="BA21" s="437">
        <f>IF(AZ21=1,G21,0)</f>
        <v>0</v>
      </c>
      <c r="BB21" s="437">
        <f>IF(AZ21=2,G21,0)</f>
        <v>0</v>
      </c>
      <c r="BC21" s="437">
        <f>IF(AZ21=3,G21,0)</f>
        <v>0</v>
      </c>
      <c r="BD21" s="437">
        <f>IF(AZ21=4,G21,0)</f>
        <v>0</v>
      </c>
      <c r="BE21" s="437">
        <f>IF(AZ21=5,G21,0)</f>
        <v>0</v>
      </c>
      <c r="CA21" s="464">
        <v>12</v>
      </c>
      <c r="CB21" s="464">
        <v>0</v>
      </c>
    </row>
    <row r="22" spans="1:80" ht="22.5" x14ac:dyDescent="0.2">
      <c r="A22" s="473"/>
      <c r="B22" s="474"/>
      <c r="C22" s="557" t="s">
        <v>1068</v>
      </c>
      <c r="D22" s="558"/>
      <c r="E22" s="558"/>
      <c r="F22" s="558"/>
      <c r="G22" s="559"/>
      <c r="I22" s="475"/>
      <c r="K22" s="475"/>
      <c r="L22" s="476" t="s">
        <v>1068</v>
      </c>
      <c r="O22" s="464">
        <v>3</v>
      </c>
    </row>
    <row r="23" spans="1:80" x14ac:dyDescent="0.2">
      <c r="A23" s="482"/>
      <c r="B23" s="483" t="s">
        <v>104</v>
      </c>
      <c r="C23" s="484" t="s">
        <v>1047</v>
      </c>
      <c r="D23" s="485"/>
      <c r="E23" s="486"/>
      <c r="F23" s="487"/>
      <c r="G23" s="488">
        <f>SUM(G7:G22)</f>
        <v>0</v>
      </c>
      <c r="H23" s="489"/>
      <c r="I23" s="490">
        <f>SUM(I7:I22)</f>
        <v>0</v>
      </c>
      <c r="J23" s="489"/>
      <c r="K23" s="490">
        <f>SUM(K7:K22)</f>
        <v>0</v>
      </c>
      <c r="O23" s="464">
        <v>4</v>
      </c>
      <c r="BA23" s="491">
        <f>SUM(BA7:BA22)</f>
        <v>0</v>
      </c>
      <c r="BB23" s="491">
        <f>SUM(BB7:BB22)</f>
        <v>0</v>
      </c>
      <c r="BC23" s="491">
        <f>SUM(BC7:BC22)</f>
        <v>0</v>
      </c>
      <c r="BD23" s="491">
        <f>SUM(BD7:BD22)</f>
        <v>0</v>
      </c>
      <c r="BE23" s="491">
        <f>SUM(BE7:BE22)</f>
        <v>0</v>
      </c>
    </row>
    <row r="24" spans="1:80" x14ac:dyDescent="0.2">
      <c r="E24" s="437"/>
    </row>
    <row r="25" spans="1:80" x14ac:dyDescent="0.2">
      <c r="E25" s="437"/>
    </row>
    <row r="26" spans="1:80" x14ac:dyDescent="0.2">
      <c r="E26" s="437"/>
    </row>
    <row r="27" spans="1:80" x14ac:dyDescent="0.2">
      <c r="E27" s="437"/>
    </row>
    <row r="28" spans="1:80" x14ac:dyDescent="0.2">
      <c r="E28" s="437"/>
    </row>
    <row r="29" spans="1:80" x14ac:dyDescent="0.2">
      <c r="E29" s="437"/>
    </row>
    <row r="30" spans="1:80" x14ac:dyDescent="0.2">
      <c r="E30" s="437"/>
    </row>
    <row r="31" spans="1:80" x14ac:dyDescent="0.2">
      <c r="E31" s="437"/>
    </row>
    <row r="32" spans="1:80" x14ac:dyDescent="0.2">
      <c r="E32" s="437"/>
    </row>
    <row r="33" spans="1:7" x14ac:dyDescent="0.2">
      <c r="E33" s="437"/>
    </row>
    <row r="34" spans="1:7" x14ac:dyDescent="0.2">
      <c r="E34" s="437"/>
    </row>
    <row r="35" spans="1:7" x14ac:dyDescent="0.2">
      <c r="E35" s="437"/>
    </row>
    <row r="36" spans="1:7" x14ac:dyDescent="0.2">
      <c r="E36" s="437"/>
    </row>
    <row r="37" spans="1:7" x14ac:dyDescent="0.2">
      <c r="E37" s="437"/>
    </row>
    <row r="38" spans="1:7" x14ac:dyDescent="0.2">
      <c r="E38" s="437"/>
    </row>
    <row r="39" spans="1:7" x14ac:dyDescent="0.2">
      <c r="E39" s="437"/>
    </row>
    <row r="40" spans="1:7" x14ac:dyDescent="0.2">
      <c r="E40" s="437"/>
    </row>
    <row r="41" spans="1:7" x14ac:dyDescent="0.2">
      <c r="E41" s="437"/>
    </row>
    <row r="42" spans="1:7" x14ac:dyDescent="0.2">
      <c r="E42" s="437"/>
    </row>
    <row r="43" spans="1:7" x14ac:dyDescent="0.2">
      <c r="E43" s="437"/>
    </row>
    <row r="44" spans="1:7" x14ac:dyDescent="0.2">
      <c r="E44" s="437"/>
    </row>
    <row r="45" spans="1:7" x14ac:dyDescent="0.2">
      <c r="E45" s="437"/>
    </row>
    <row r="46" spans="1:7" x14ac:dyDescent="0.2">
      <c r="E46" s="437"/>
    </row>
    <row r="47" spans="1:7" x14ac:dyDescent="0.2">
      <c r="A47" s="481"/>
      <c r="B47" s="481"/>
      <c r="C47" s="481"/>
      <c r="D47" s="481"/>
      <c r="E47" s="481"/>
      <c r="F47" s="481"/>
      <c r="G47" s="481"/>
    </row>
    <row r="48" spans="1:7" x14ac:dyDescent="0.2">
      <c r="A48" s="481"/>
      <c r="B48" s="481"/>
      <c r="C48" s="481"/>
      <c r="D48" s="481"/>
      <c r="E48" s="481"/>
      <c r="F48" s="481"/>
      <c r="G48" s="481"/>
    </row>
    <row r="49" spans="1:7" x14ac:dyDescent="0.2">
      <c r="A49" s="481"/>
      <c r="B49" s="481"/>
      <c r="C49" s="481"/>
      <c r="D49" s="481"/>
      <c r="E49" s="481"/>
      <c r="F49" s="481"/>
      <c r="G49" s="481"/>
    </row>
    <row r="50" spans="1:7" x14ac:dyDescent="0.2">
      <c r="A50" s="481"/>
      <c r="B50" s="481"/>
      <c r="C50" s="481"/>
      <c r="D50" s="481"/>
      <c r="E50" s="481"/>
      <c r="F50" s="481"/>
      <c r="G50" s="481"/>
    </row>
    <row r="51" spans="1:7" x14ac:dyDescent="0.2">
      <c r="E51" s="437"/>
    </row>
    <row r="52" spans="1:7" x14ac:dyDescent="0.2">
      <c r="E52" s="437"/>
    </row>
    <row r="53" spans="1:7" x14ac:dyDescent="0.2">
      <c r="E53" s="437"/>
    </row>
    <row r="54" spans="1:7" x14ac:dyDescent="0.2">
      <c r="E54" s="437"/>
    </row>
    <row r="55" spans="1:7" x14ac:dyDescent="0.2">
      <c r="E55" s="437"/>
    </row>
    <row r="56" spans="1:7" x14ac:dyDescent="0.2">
      <c r="E56" s="437"/>
    </row>
    <row r="57" spans="1:7" x14ac:dyDescent="0.2">
      <c r="E57" s="437"/>
    </row>
    <row r="58" spans="1:7" x14ac:dyDescent="0.2">
      <c r="E58" s="437"/>
    </row>
    <row r="59" spans="1:7" x14ac:dyDescent="0.2">
      <c r="E59" s="437"/>
    </row>
    <row r="60" spans="1:7" x14ac:dyDescent="0.2">
      <c r="E60" s="437"/>
    </row>
    <row r="61" spans="1:7" x14ac:dyDescent="0.2">
      <c r="E61" s="437"/>
    </row>
    <row r="62" spans="1:7" x14ac:dyDescent="0.2">
      <c r="E62" s="437"/>
    </row>
    <row r="63" spans="1:7" x14ac:dyDescent="0.2">
      <c r="E63" s="437"/>
    </row>
    <row r="64" spans="1:7" x14ac:dyDescent="0.2">
      <c r="E64" s="437"/>
    </row>
    <row r="65" spans="5:5" x14ac:dyDescent="0.2">
      <c r="E65" s="437"/>
    </row>
    <row r="66" spans="5:5" x14ac:dyDescent="0.2">
      <c r="E66" s="437"/>
    </row>
    <row r="67" spans="5:5" x14ac:dyDescent="0.2">
      <c r="E67" s="437"/>
    </row>
    <row r="68" spans="5:5" x14ac:dyDescent="0.2">
      <c r="E68" s="437"/>
    </row>
    <row r="69" spans="5:5" x14ac:dyDescent="0.2">
      <c r="E69" s="437"/>
    </row>
    <row r="70" spans="5:5" x14ac:dyDescent="0.2">
      <c r="E70" s="437"/>
    </row>
    <row r="71" spans="5:5" x14ac:dyDescent="0.2">
      <c r="E71" s="437"/>
    </row>
    <row r="72" spans="5:5" x14ac:dyDescent="0.2">
      <c r="E72" s="437"/>
    </row>
    <row r="73" spans="5:5" x14ac:dyDescent="0.2">
      <c r="E73" s="437"/>
    </row>
    <row r="74" spans="5:5" x14ac:dyDescent="0.2">
      <c r="E74" s="437"/>
    </row>
    <row r="75" spans="5:5" x14ac:dyDescent="0.2">
      <c r="E75" s="437"/>
    </row>
    <row r="76" spans="5:5" x14ac:dyDescent="0.2">
      <c r="E76" s="437"/>
    </row>
    <row r="77" spans="5:5" x14ac:dyDescent="0.2">
      <c r="E77" s="437"/>
    </row>
    <row r="78" spans="5:5" x14ac:dyDescent="0.2">
      <c r="E78" s="437"/>
    </row>
    <row r="79" spans="5:5" x14ac:dyDescent="0.2">
      <c r="E79" s="437"/>
    </row>
    <row r="80" spans="5:5" x14ac:dyDescent="0.2">
      <c r="E80" s="437"/>
    </row>
    <row r="81" spans="1:7" x14ac:dyDescent="0.2">
      <c r="E81" s="437"/>
    </row>
    <row r="82" spans="1:7" x14ac:dyDescent="0.2">
      <c r="A82" s="492"/>
      <c r="B82" s="492"/>
    </row>
    <row r="83" spans="1:7" x14ac:dyDescent="0.2">
      <c r="A83" s="481"/>
      <c r="B83" s="481"/>
      <c r="C83" s="493"/>
      <c r="D83" s="493"/>
      <c r="E83" s="494"/>
      <c r="F83" s="493"/>
      <c r="G83" s="495"/>
    </row>
    <row r="84" spans="1:7" x14ac:dyDescent="0.2">
      <c r="A84" s="496"/>
      <c r="B84" s="496"/>
      <c r="C84" s="481"/>
      <c r="D84" s="481"/>
      <c r="E84" s="497"/>
      <c r="F84" s="481"/>
      <c r="G84" s="481"/>
    </row>
    <row r="85" spans="1:7" x14ac:dyDescent="0.2">
      <c r="A85" s="481"/>
      <c r="B85" s="481"/>
      <c r="C85" s="481"/>
      <c r="D85" s="481"/>
      <c r="E85" s="497"/>
      <c r="F85" s="481"/>
      <c r="G85" s="481"/>
    </row>
    <row r="86" spans="1:7" x14ac:dyDescent="0.2">
      <c r="A86" s="481"/>
      <c r="B86" s="481"/>
      <c r="C86" s="481"/>
      <c r="D86" s="481"/>
      <c r="E86" s="497"/>
      <c r="F86" s="481"/>
      <c r="G86" s="481"/>
    </row>
    <row r="87" spans="1:7" x14ac:dyDescent="0.2">
      <c r="A87" s="481"/>
      <c r="B87" s="481"/>
      <c r="C87" s="481"/>
      <c r="D87" s="481"/>
      <c r="E87" s="497"/>
      <c r="F87" s="481"/>
      <c r="G87" s="481"/>
    </row>
    <row r="88" spans="1:7" x14ac:dyDescent="0.2">
      <c r="A88" s="481"/>
      <c r="B88" s="481"/>
      <c r="C88" s="481"/>
      <c r="D88" s="481"/>
      <c r="E88" s="497"/>
      <c r="F88" s="481"/>
      <c r="G88" s="481"/>
    </row>
    <row r="89" spans="1:7" x14ac:dyDescent="0.2">
      <c r="A89" s="481"/>
      <c r="B89" s="481"/>
      <c r="C89" s="481"/>
      <c r="D89" s="481"/>
      <c r="E89" s="497"/>
      <c r="F89" s="481"/>
      <c r="G89" s="481"/>
    </row>
    <row r="90" spans="1:7" x14ac:dyDescent="0.2">
      <c r="A90" s="481"/>
      <c r="B90" s="481"/>
      <c r="C90" s="481"/>
      <c r="D90" s="481"/>
      <c r="E90" s="497"/>
      <c r="F90" s="481"/>
      <c r="G90" s="481"/>
    </row>
    <row r="91" spans="1:7" x14ac:dyDescent="0.2">
      <c r="A91" s="481"/>
      <c r="B91" s="481"/>
      <c r="C91" s="481"/>
      <c r="D91" s="481"/>
      <c r="E91" s="497"/>
      <c r="F91" s="481"/>
      <c r="G91" s="481"/>
    </row>
    <row r="92" spans="1:7" x14ac:dyDescent="0.2">
      <c r="A92" s="481"/>
      <c r="B92" s="481"/>
      <c r="C92" s="481"/>
      <c r="D92" s="481"/>
      <c r="E92" s="497"/>
      <c r="F92" s="481"/>
      <c r="G92" s="481"/>
    </row>
    <row r="93" spans="1:7" x14ac:dyDescent="0.2">
      <c r="A93" s="481"/>
      <c r="B93" s="481"/>
      <c r="C93" s="481"/>
      <c r="D93" s="481"/>
      <c r="E93" s="497"/>
      <c r="F93" s="481"/>
      <c r="G93" s="481"/>
    </row>
    <row r="94" spans="1:7" x14ac:dyDescent="0.2">
      <c r="A94" s="481"/>
      <c r="B94" s="481"/>
      <c r="C94" s="481"/>
      <c r="D94" s="481"/>
      <c r="E94" s="497"/>
      <c r="F94" s="481"/>
      <c r="G94" s="481"/>
    </row>
    <row r="95" spans="1:7" x14ac:dyDescent="0.2">
      <c r="A95" s="481"/>
      <c r="B95" s="481"/>
      <c r="C95" s="481"/>
      <c r="D95" s="481"/>
      <c r="E95" s="497"/>
      <c r="F95" s="481"/>
      <c r="G95" s="481"/>
    </row>
    <row r="96" spans="1:7" x14ac:dyDescent="0.2">
      <c r="A96" s="481"/>
      <c r="B96" s="481"/>
      <c r="C96" s="481"/>
      <c r="D96" s="481"/>
      <c r="E96" s="497"/>
      <c r="F96" s="481"/>
      <c r="G96" s="481"/>
    </row>
  </sheetData>
  <mergeCells count="12">
    <mergeCell ref="C16:G16"/>
    <mergeCell ref="C18:G18"/>
    <mergeCell ref="C20:G20"/>
    <mergeCell ref="C22:G22"/>
    <mergeCell ref="A1:G1"/>
    <mergeCell ref="A3:B3"/>
    <mergeCell ref="A4:B4"/>
    <mergeCell ref="E4:G4"/>
    <mergeCell ref="C9:G9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1"/>
  <dimension ref="A1:BE51"/>
  <sheetViews>
    <sheetView zoomScaleNormal="100" workbookViewId="0"/>
  </sheetViews>
  <sheetFormatPr defaultColWidth="9.14062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89" t="s">
        <v>33</v>
      </c>
      <c r="B1" s="90"/>
      <c r="C1" s="90"/>
      <c r="D1" s="90"/>
      <c r="E1" s="90"/>
      <c r="F1" s="90"/>
      <c r="G1" s="90"/>
    </row>
    <row r="2" spans="1:57" ht="12.75" customHeight="1" x14ac:dyDescent="0.2">
      <c r="A2" s="91" t="s">
        <v>34</v>
      </c>
      <c r="B2" s="92"/>
      <c r="C2" s="93" t="s">
        <v>108</v>
      </c>
      <c r="D2" s="93" t="s">
        <v>111</v>
      </c>
      <c r="E2" s="94"/>
      <c r="F2" s="95" t="s">
        <v>35</v>
      </c>
      <c r="G2" s="96"/>
    </row>
    <row r="3" spans="1:57" ht="3" hidden="1" customHeight="1" x14ac:dyDescent="0.2">
      <c r="A3" s="97"/>
      <c r="B3" s="98"/>
      <c r="C3" s="99"/>
      <c r="D3" s="99"/>
      <c r="E3" s="100"/>
      <c r="F3" s="101"/>
      <c r="G3" s="102"/>
    </row>
    <row r="4" spans="1:57" ht="12" customHeight="1" x14ac:dyDescent="0.2">
      <c r="A4" s="103" t="s">
        <v>36</v>
      </c>
      <c r="B4" s="98"/>
      <c r="C4" s="99"/>
      <c r="D4" s="99"/>
      <c r="E4" s="100"/>
      <c r="F4" s="101" t="s">
        <v>37</v>
      </c>
      <c r="G4" s="104"/>
    </row>
    <row r="5" spans="1:57" ht="12.95" customHeight="1" x14ac:dyDescent="0.2">
      <c r="A5" s="105" t="s">
        <v>108</v>
      </c>
      <c r="B5" s="106"/>
      <c r="C5" s="107" t="s">
        <v>109</v>
      </c>
      <c r="D5" s="108"/>
      <c r="E5" s="106"/>
      <c r="F5" s="101" t="s">
        <v>38</v>
      </c>
      <c r="G5" s="102"/>
    </row>
    <row r="6" spans="1:57" ht="12.95" customHeight="1" x14ac:dyDescent="0.2">
      <c r="A6" s="103" t="s">
        <v>39</v>
      </c>
      <c r="B6" s="98"/>
      <c r="C6" s="99"/>
      <c r="D6" s="99"/>
      <c r="E6" s="100"/>
      <c r="F6" s="109" t="s">
        <v>40</v>
      </c>
      <c r="G6" s="110">
        <v>0</v>
      </c>
      <c r="O6" s="111"/>
    </row>
    <row r="7" spans="1:57" ht="12.95" customHeight="1" x14ac:dyDescent="0.2">
      <c r="A7" s="112" t="s">
        <v>105</v>
      </c>
      <c r="B7" s="113"/>
      <c r="C7" s="114" t="s">
        <v>106</v>
      </c>
      <c r="D7" s="115"/>
      <c r="E7" s="115"/>
      <c r="F7" s="116" t="s">
        <v>41</v>
      </c>
      <c r="G7" s="110">
        <f>IF(G6=0,,ROUND((F30+F32)/G6,1))</f>
        <v>0</v>
      </c>
    </row>
    <row r="8" spans="1:57" x14ac:dyDescent="0.2">
      <c r="A8" s="117" t="s">
        <v>42</v>
      </c>
      <c r="B8" s="101"/>
      <c r="C8" s="516"/>
      <c r="D8" s="516"/>
      <c r="E8" s="517"/>
      <c r="F8" s="118" t="s">
        <v>43</v>
      </c>
      <c r="G8" s="119"/>
      <c r="H8" s="120"/>
      <c r="I8" s="121"/>
    </row>
    <row r="9" spans="1:57" x14ac:dyDescent="0.2">
      <c r="A9" s="117" t="s">
        <v>44</v>
      </c>
      <c r="B9" s="101"/>
      <c r="C9" s="516"/>
      <c r="D9" s="516"/>
      <c r="E9" s="517"/>
      <c r="F9" s="101"/>
      <c r="G9" s="122"/>
      <c r="H9" s="123"/>
    </row>
    <row r="10" spans="1:57" x14ac:dyDescent="0.2">
      <c r="A10" s="117" t="s">
        <v>45</v>
      </c>
      <c r="B10" s="101"/>
      <c r="C10" s="516" t="s">
        <v>350</v>
      </c>
      <c r="D10" s="516"/>
      <c r="E10" s="516"/>
      <c r="F10" s="124"/>
      <c r="G10" s="125"/>
      <c r="H10" s="126"/>
    </row>
    <row r="11" spans="1:57" ht="13.5" customHeight="1" x14ac:dyDescent="0.2">
      <c r="A11" s="117" t="s">
        <v>46</v>
      </c>
      <c r="B11" s="101"/>
      <c r="C11" s="516"/>
      <c r="D11" s="516"/>
      <c r="E11" s="516"/>
      <c r="F11" s="127" t="s">
        <v>47</v>
      </c>
      <c r="G11" s="128"/>
      <c r="H11" s="123"/>
      <c r="BA11" s="129"/>
      <c r="BB11" s="129"/>
      <c r="BC11" s="129"/>
      <c r="BD11" s="129"/>
      <c r="BE11" s="129"/>
    </row>
    <row r="12" spans="1:57" ht="12.75" customHeight="1" x14ac:dyDescent="0.2">
      <c r="A12" s="130" t="s">
        <v>48</v>
      </c>
      <c r="B12" s="98"/>
      <c r="C12" s="518"/>
      <c r="D12" s="518"/>
      <c r="E12" s="518"/>
      <c r="F12" s="131" t="s">
        <v>49</v>
      </c>
      <c r="G12" s="132"/>
      <c r="H12" s="123"/>
    </row>
    <row r="13" spans="1:57" ht="28.5" customHeight="1" thickBot="1" x14ac:dyDescent="0.25">
      <c r="A13" s="133" t="s">
        <v>50</v>
      </c>
      <c r="B13" s="134"/>
      <c r="C13" s="134"/>
      <c r="D13" s="134"/>
      <c r="E13" s="135"/>
      <c r="F13" s="135"/>
      <c r="G13" s="136"/>
      <c r="H13" s="123"/>
    </row>
    <row r="14" spans="1:57" ht="17.25" customHeight="1" thickBot="1" x14ac:dyDescent="0.25">
      <c r="A14" s="137" t="s">
        <v>51</v>
      </c>
      <c r="B14" s="138"/>
      <c r="C14" s="139"/>
      <c r="D14" s="140" t="s">
        <v>52</v>
      </c>
      <c r="E14" s="141"/>
      <c r="F14" s="141"/>
      <c r="G14" s="139"/>
    </row>
    <row r="15" spans="1:57" ht="15.95" customHeight="1" x14ac:dyDescent="0.2">
      <c r="A15" s="142"/>
      <c r="B15" s="143" t="s">
        <v>53</v>
      </c>
      <c r="C15" s="144">
        <f>'01 01 Rek'!E12</f>
        <v>0</v>
      </c>
      <c r="D15" s="145">
        <f>'01 01 Rek'!A20</f>
        <v>0</v>
      </c>
      <c r="E15" s="146"/>
      <c r="F15" s="147"/>
      <c r="G15" s="144">
        <f>'01 01 Rek'!I20</f>
        <v>0</v>
      </c>
    </row>
    <row r="16" spans="1:57" ht="15.95" customHeight="1" x14ac:dyDescent="0.2">
      <c r="A16" s="142" t="s">
        <v>54</v>
      </c>
      <c r="B16" s="143" t="s">
        <v>55</v>
      </c>
      <c r="C16" s="144">
        <f>'01 01 Rek'!F12</f>
        <v>0</v>
      </c>
      <c r="D16" s="97"/>
      <c r="E16" s="148"/>
      <c r="F16" s="149"/>
      <c r="G16" s="144"/>
    </row>
    <row r="17" spans="1:7" ht="15.95" customHeight="1" x14ac:dyDescent="0.2">
      <c r="A17" s="142" t="s">
        <v>56</v>
      </c>
      <c r="B17" s="143" t="s">
        <v>57</v>
      </c>
      <c r="C17" s="144">
        <f>'01 01 Rek'!H12</f>
        <v>0</v>
      </c>
      <c r="D17" s="97"/>
      <c r="E17" s="148"/>
      <c r="F17" s="149"/>
      <c r="G17" s="144"/>
    </row>
    <row r="18" spans="1:7" ht="15.95" customHeight="1" x14ac:dyDescent="0.2">
      <c r="A18" s="150" t="s">
        <v>58</v>
      </c>
      <c r="B18" s="151" t="s">
        <v>59</v>
      </c>
      <c r="C18" s="144">
        <f>'01 01 Rek'!G12</f>
        <v>0</v>
      </c>
      <c r="D18" s="97"/>
      <c r="E18" s="148"/>
      <c r="F18" s="149"/>
      <c r="G18" s="144"/>
    </row>
    <row r="19" spans="1:7" ht="15.95" customHeight="1" x14ac:dyDescent="0.2">
      <c r="A19" s="152" t="s">
        <v>60</v>
      </c>
      <c r="B19" s="143"/>
      <c r="C19" s="144">
        <f>SUM(C15:C18)</f>
        <v>0</v>
      </c>
      <c r="D19" s="97"/>
      <c r="E19" s="148"/>
      <c r="F19" s="149"/>
      <c r="G19" s="144"/>
    </row>
    <row r="20" spans="1:7" ht="15.95" customHeight="1" x14ac:dyDescent="0.2">
      <c r="A20" s="152"/>
      <c r="B20" s="143"/>
      <c r="C20" s="144"/>
      <c r="D20" s="97"/>
      <c r="E20" s="148"/>
      <c r="F20" s="149"/>
      <c r="G20" s="144"/>
    </row>
    <row r="21" spans="1:7" ht="15.95" customHeight="1" x14ac:dyDescent="0.2">
      <c r="A21" s="152" t="s">
        <v>30</v>
      </c>
      <c r="B21" s="143"/>
      <c r="C21" s="144">
        <f>'01 01 Rek'!I12</f>
        <v>0</v>
      </c>
      <c r="D21" s="97"/>
      <c r="E21" s="148"/>
      <c r="F21" s="149"/>
      <c r="G21" s="144"/>
    </row>
    <row r="22" spans="1:7" ht="15.95" customHeight="1" x14ac:dyDescent="0.2">
      <c r="A22" s="153" t="s">
        <v>61</v>
      </c>
      <c r="B22" s="123"/>
      <c r="C22" s="144">
        <f>C19+C21</f>
        <v>0</v>
      </c>
      <c r="D22" s="97" t="s">
        <v>62</v>
      </c>
      <c r="E22" s="148"/>
      <c r="F22" s="149"/>
      <c r="G22" s="144">
        <f>G23-SUM(G15:G21)</f>
        <v>0</v>
      </c>
    </row>
    <row r="23" spans="1:7" ht="15.95" customHeight="1" thickBot="1" x14ac:dyDescent="0.25">
      <c r="A23" s="519" t="s">
        <v>63</v>
      </c>
      <c r="B23" s="520"/>
      <c r="C23" s="154">
        <f>C22+G23</f>
        <v>0</v>
      </c>
      <c r="D23" s="155" t="s">
        <v>64</v>
      </c>
      <c r="E23" s="156"/>
      <c r="F23" s="157"/>
      <c r="G23" s="144">
        <f>'01 01 Rek'!H18</f>
        <v>0</v>
      </c>
    </row>
    <row r="24" spans="1:7" x14ac:dyDescent="0.2">
      <c r="A24" s="158" t="s">
        <v>65</v>
      </c>
      <c r="B24" s="159"/>
      <c r="C24" s="160"/>
      <c r="D24" s="159" t="s">
        <v>66</v>
      </c>
      <c r="E24" s="159"/>
      <c r="F24" s="161" t="s">
        <v>67</v>
      </c>
      <c r="G24" s="162"/>
    </row>
    <row r="25" spans="1:7" x14ac:dyDescent="0.2">
      <c r="A25" s="153" t="s">
        <v>68</v>
      </c>
      <c r="B25" s="123"/>
      <c r="C25" s="163"/>
      <c r="D25" s="123" t="s">
        <v>68</v>
      </c>
      <c r="F25" s="164" t="s">
        <v>68</v>
      </c>
      <c r="G25" s="165"/>
    </row>
    <row r="26" spans="1:7" ht="37.5" customHeight="1" x14ac:dyDescent="0.2">
      <c r="A26" s="153" t="s">
        <v>69</v>
      </c>
      <c r="B26" s="166"/>
      <c r="C26" s="163"/>
      <c r="D26" s="123" t="s">
        <v>69</v>
      </c>
      <c r="F26" s="164" t="s">
        <v>69</v>
      </c>
      <c r="G26" s="165"/>
    </row>
    <row r="27" spans="1:7" x14ac:dyDescent="0.2">
      <c r="A27" s="153"/>
      <c r="B27" s="167"/>
      <c r="C27" s="163"/>
      <c r="D27" s="123"/>
      <c r="F27" s="164"/>
      <c r="G27" s="165"/>
    </row>
    <row r="28" spans="1:7" x14ac:dyDescent="0.2">
      <c r="A28" s="153" t="s">
        <v>70</v>
      </c>
      <c r="B28" s="123"/>
      <c r="C28" s="163"/>
      <c r="D28" s="164" t="s">
        <v>71</v>
      </c>
      <c r="E28" s="163"/>
      <c r="F28" s="168" t="s">
        <v>71</v>
      </c>
      <c r="G28" s="165"/>
    </row>
    <row r="29" spans="1:7" ht="69" customHeight="1" x14ac:dyDescent="0.2">
      <c r="A29" s="153"/>
      <c r="B29" s="123"/>
      <c r="C29" s="169"/>
      <c r="D29" s="170"/>
      <c r="E29" s="169"/>
      <c r="F29" s="123"/>
      <c r="G29" s="165"/>
    </row>
    <row r="30" spans="1:7" x14ac:dyDescent="0.2">
      <c r="A30" s="171" t="s">
        <v>12</v>
      </c>
      <c r="B30" s="172"/>
      <c r="C30" s="173">
        <v>21</v>
      </c>
      <c r="D30" s="172" t="s">
        <v>72</v>
      </c>
      <c r="E30" s="174"/>
      <c r="F30" s="511">
        <f>C23-F32</f>
        <v>0</v>
      </c>
      <c r="G30" s="512"/>
    </row>
    <row r="31" spans="1:7" x14ac:dyDescent="0.2">
      <c r="A31" s="171" t="s">
        <v>73</v>
      </c>
      <c r="B31" s="172"/>
      <c r="C31" s="173">
        <f>C30</f>
        <v>21</v>
      </c>
      <c r="D31" s="172" t="s">
        <v>74</v>
      </c>
      <c r="E31" s="174"/>
      <c r="F31" s="511">
        <f>ROUND(PRODUCT(F30,C31/100),0)</f>
        <v>0</v>
      </c>
      <c r="G31" s="512"/>
    </row>
    <row r="32" spans="1:7" x14ac:dyDescent="0.2">
      <c r="A32" s="171" t="s">
        <v>12</v>
      </c>
      <c r="B32" s="172"/>
      <c r="C32" s="173">
        <v>0</v>
      </c>
      <c r="D32" s="172" t="s">
        <v>74</v>
      </c>
      <c r="E32" s="174"/>
      <c r="F32" s="511">
        <v>0</v>
      </c>
      <c r="G32" s="512"/>
    </row>
    <row r="33" spans="1:8" x14ac:dyDescent="0.2">
      <c r="A33" s="171" t="s">
        <v>73</v>
      </c>
      <c r="B33" s="175"/>
      <c r="C33" s="176">
        <f>C32</f>
        <v>0</v>
      </c>
      <c r="D33" s="172" t="s">
        <v>74</v>
      </c>
      <c r="E33" s="149"/>
      <c r="F33" s="511">
        <f>ROUND(PRODUCT(F32,C33/100),0)</f>
        <v>0</v>
      </c>
      <c r="G33" s="512"/>
    </row>
    <row r="34" spans="1:8" s="180" customFormat="1" ht="19.5" customHeight="1" thickBot="1" x14ac:dyDescent="0.3">
      <c r="A34" s="177" t="s">
        <v>75</v>
      </c>
      <c r="B34" s="178"/>
      <c r="C34" s="178"/>
      <c r="D34" s="178"/>
      <c r="E34" s="179"/>
      <c r="F34" s="513">
        <f>ROUND(SUM(F30:F33),0)</f>
        <v>0</v>
      </c>
      <c r="G34" s="514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515"/>
      <c r="C37" s="515"/>
      <c r="D37" s="515"/>
      <c r="E37" s="515"/>
      <c r="F37" s="515"/>
      <c r="G37" s="515"/>
      <c r="H37" s="1" t="s">
        <v>2</v>
      </c>
    </row>
    <row r="38" spans="1:8" ht="12.75" customHeight="1" x14ac:dyDescent="0.2">
      <c r="A38" s="181"/>
      <c r="B38" s="515"/>
      <c r="C38" s="515"/>
      <c r="D38" s="515"/>
      <c r="E38" s="515"/>
      <c r="F38" s="515"/>
      <c r="G38" s="515"/>
      <c r="H38" s="1" t="s">
        <v>2</v>
      </c>
    </row>
    <row r="39" spans="1:8" x14ac:dyDescent="0.2">
      <c r="A39" s="181"/>
      <c r="B39" s="515"/>
      <c r="C39" s="515"/>
      <c r="D39" s="515"/>
      <c r="E39" s="515"/>
      <c r="F39" s="515"/>
      <c r="G39" s="515"/>
      <c r="H39" s="1" t="s">
        <v>2</v>
      </c>
    </row>
    <row r="40" spans="1:8" x14ac:dyDescent="0.2">
      <c r="A40" s="181"/>
      <c r="B40" s="515"/>
      <c r="C40" s="515"/>
      <c r="D40" s="515"/>
      <c r="E40" s="515"/>
      <c r="F40" s="515"/>
      <c r="G40" s="515"/>
      <c r="H40" s="1" t="s">
        <v>2</v>
      </c>
    </row>
    <row r="41" spans="1:8" x14ac:dyDescent="0.2">
      <c r="A41" s="181"/>
      <c r="B41" s="515"/>
      <c r="C41" s="515"/>
      <c r="D41" s="515"/>
      <c r="E41" s="515"/>
      <c r="F41" s="515"/>
      <c r="G41" s="515"/>
      <c r="H41" s="1" t="s">
        <v>2</v>
      </c>
    </row>
    <row r="42" spans="1:8" x14ac:dyDescent="0.2">
      <c r="A42" s="181"/>
      <c r="B42" s="515"/>
      <c r="C42" s="515"/>
      <c r="D42" s="515"/>
      <c r="E42" s="515"/>
      <c r="F42" s="515"/>
      <c r="G42" s="515"/>
      <c r="H42" s="1" t="s">
        <v>2</v>
      </c>
    </row>
    <row r="43" spans="1:8" x14ac:dyDescent="0.2">
      <c r="A43" s="181"/>
      <c r="B43" s="515"/>
      <c r="C43" s="515"/>
      <c r="D43" s="515"/>
      <c r="E43" s="515"/>
      <c r="F43" s="515"/>
      <c r="G43" s="515"/>
      <c r="H43" s="1" t="s">
        <v>2</v>
      </c>
    </row>
    <row r="44" spans="1:8" ht="12.75" customHeight="1" x14ac:dyDescent="0.2">
      <c r="A44" s="181"/>
      <c r="B44" s="515"/>
      <c r="C44" s="515"/>
      <c r="D44" s="515"/>
      <c r="E44" s="515"/>
      <c r="F44" s="515"/>
      <c r="G44" s="515"/>
      <c r="H44" s="1" t="s">
        <v>2</v>
      </c>
    </row>
    <row r="45" spans="1:8" ht="12.75" customHeight="1" x14ac:dyDescent="0.2">
      <c r="A45" s="181"/>
      <c r="B45" s="515"/>
      <c r="C45" s="515"/>
      <c r="D45" s="515"/>
      <c r="E45" s="515"/>
      <c r="F45" s="515"/>
      <c r="G45" s="515"/>
      <c r="H45" s="1" t="s">
        <v>2</v>
      </c>
    </row>
    <row r="46" spans="1:8" x14ac:dyDescent="0.2">
      <c r="B46" s="510"/>
      <c r="C46" s="510"/>
      <c r="D46" s="510"/>
      <c r="E46" s="510"/>
      <c r="F46" s="510"/>
      <c r="G46" s="510"/>
    </row>
    <row r="47" spans="1:8" x14ac:dyDescent="0.2">
      <c r="B47" s="510"/>
      <c r="C47" s="510"/>
      <c r="D47" s="510"/>
      <c r="E47" s="510"/>
      <c r="F47" s="510"/>
      <c r="G47" s="510"/>
    </row>
    <row r="48" spans="1:8" x14ac:dyDescent="0.2">
      <c r="B48" s="510"/>
      <c r="C48" s="510"/>
      <c r="D48" s="510"/>
      <c r="E48" s="510"/>
      <c r="F48" s="510"/>
      <c r="G48" s="510"/>
    </row>
    <row r="49" spans="2:7" x14ac:dyDescent="0.2">
      <c r="B49" s="510"/>
      <c r="C49" s="510"/>
      <c r="D49" s="510"/>
      <c r="E49" s="510"/>
      <c r="F49" s="510"/>
      <c r="G49" s="510"/>
    </row>
    <row r="50" spans="2:7" x14ac:dyDescent="0.2">
      <c r="B50" s="510"/>
      <c r="C50" s="510"/>
      <c r="D50" s="510"/>
      <c r="E50" s="510"/>
      <c r="F50" s="510"/>
      <c r="G50" s="510"/>
    </row>
    <row r="51" spans="2:7" x14ac:dyDescent="0.2">
      <c r="B51" s="510"/>
      <c r="C51" s="510"/>
      <c r="D51" s="510"/>
      <c r="E51" s="510"/>
      <c r="F51" s="510"/>
      <c r="G51" s="510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1"/>
  <dimension ref="A1:BE69"/>
  <sheetViews>
    <sheetView workbookViewId="0">
      <selection sqref="A1:B1"/>
    </sheetView>
  </sheetViews>
  <sheetFormatPr defaultColWidth="9.14062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521" t="s">
        <v>3</v>
      </c>
      <c r="B1" s="522"/>
      <c r="C1" s="182" t="s">
        <v>107</v>
      </c>
      <c r="D1" s="183"/>
      <c r="E1" s="184"/>
      <c r="F1" s="183"/>
      <c r="G1" s="185" t="s">
        <v>77</v>
      </c>
      <c r="H1" s="186" t="s">
        <v>108</v>
      </c>
      <c r="I1" s="187"/>
    </row>
    <row r="2" spans="1:57" ht="13.5" thickBot="1" x14ac:dyDescent="0.25">
      <c r="A2" s="523" t="s">
        <v>78</v>
      </c>
      <c r="B2" s="524"/>
      <c r="C2" s="188" t="s">
        <v>110</v>
      </c>
      <c r="D2" s="189"/>
      <c r="E2" s="190"/>
      <c r="F2" s="189"/>
      <c r="G2" s="525" t="s">
        <v>111</v>
      </c>
      <c r="H2" s="526"/>
      <c r="I2" s="527"/>
    </row>
    <row r="3" spans="1:57" ht="13.5" thickTop="1" x14ac:dyDescent="0.2">
      <c r="F3" s="123"/>
    </row>
    <row r="4" spans="1:57" ht="19.5" customHeight="1" x14ac:dyDescent="0.25">
      <c r="A4" s="191" t="s">
        <v>79</v>
      </c>
      <c r="B4" s="192"/>
      <c r="C4" s="192"/>
      <c r="D4" s="192"/>
      <c r="E4" s="193"/>
      <c r="F4" s="192"/>
      <c r="G4" s="192"/>
      <c r="H4" s="192"/>
      <c r="I4" s="192"/>
    </row>
    <row r="5" spans="1:57" ht="13.5" thickBot="1" x14ac:dyDescent="0.25"/>
    <row r="6" spans="1:57" s="123" customFormat="1" ht="13.5" thickBot="1" x14ac:dyDescent="0.25">
      <c r="A6" s="194"/>
      <c r="B6" s="195" t="s">
        <v>80</v>
      </c>
      <c r="C6" s="195"/>
      <c r="D6" s="196"/>
      <c r="E6" s="197" t="s">
        <v>26</v>
      </c>
      <c r="F6" s="198" t="s">
        <v>27</v>
      </c>
      <c r="G6" s="198" t="s">
        <v>28</v>
      </c>
      <c r="H6" s="198" t="s">
        <v>29</v>
      </c>
      <c r="I6" s="199" t="s">
        <v>30</v>
      </c>
    </row>
    <row r="7" spans="1:57" s="123" customFormat="1" x14ac:dyDescent="0.2">
      <c r="A7" s="289" t="str">
        <f>'01 01 Pol'!B7</f>
        <v>1</v>
      </c>
      <c r="B7" s="62" t="str">
        <f>'01 01 Pol'!C7</f>
        <v>Zemní práce</v>
      </c>
      <c r="D7" s="200"/>
      <c r="E7" s="290">
        <f>'01 01 Pol'!BA45</f>
        <v>0</v>
      </c>
      <c r="F7" s="291">
        <f>'01 01 Pol'!BB45</f>
        <v>0</v>
      </c>
      <c r="G7" s="291">
        <f>'01 01 Pol'!BC45</f>
        <v>0</v>
      </c>
      <c r="H7" s="291">
        <f>'01 01 Pol'!BD45</f>
        <v>0</v>
      </c>
      <c r="I7" s="292">
        <f>'01 01 Pol'!BE45</f>
        <v>0</v>
      </c>
    </row>
    <row r="8" spans="1:57" s="123" customFormat="1" x14ac:dyDescent="0.2">
      <c r="A8" s="289" t="str">
        <f>'01 01 Pol'!B46</f>
        <v>721</v>
      </c>
      <c r="B8" s="62" t="str">
        <f>'01 01 Pol'!C46</f>
        <v>Vnitřní kanalizace</v>
      </c>
      <c r="D8" s="200"/>
      <c r="E8" s="290">
        <f>'01 01 Pol'!BA85</f>
        <v>0</v>
      </c>
      <c r="F8" s="291">
        <f>'01 01 Pol'!BB85</f>
        <v>0</v>
      </c>
      <c r="G8" s="291">
        <f>'01 01 Pol'!BC85</f>
        <v>0</v>
      </c>
      <c r="H8" s="291">
        <f>'01 01 Pol'!BD85</f>
        <v>0</v>
      </c>
      <c r="I8" s="292">
        <f>'01 01 Pol'!BE85</f>
        <v>0</v>
      </c>
    </row>
    <row r="9" spans="1:57" s="123" customFormat="1" x14ac:dyDescent="0.2">
      <c r="A9" s="289" t="str">
        <f>'01 01 Pol'!B86</f>
        <v>722</v>
      </c>
      <c r="B9" s="62" t="str">
        <f>'01 01 Pol'!C86</f>
        <v>Vnitřní vodovod</v>
      </c>
      <c r="D9" s="200"/>
      <c r="E9" s="290">
        <f>'01 01 Pol'!BA105</f>
        <v>0</v>
      </c>
      <c r="F9" s="291">
        <f>'01 01 Pol'!BB105</f>
        <v>0</v>
      </c>
      <c r="G9" s="291">
        <f>'01 01 Pol'!BC105</f>
        <v>0</v>
      </c>
      <c r="H9" s="291">
        <f>'01 01 Pol'!BD105</f>
        <v>0</v>
      </c>
      <c r="I9" s="292">
        <f>'01 01 Pol'!BE105</f>
        <v>0</v>
      </c>
    </row>
    <row r="10" spans="1:57" s="123" customFormat="1" x14ac:dyDescent="0.2">
      <c r="A10" s="289" t="str">
        <f>'01 01 Pol'!B106</f>
        <v>725</v>
      </c>
      <c r="B10" s="62" t="str">
        <f>'01 01 Pol'!C106</f>
        <v>Zařizovací předměty</v>
      </c>
      <c r="D10" s="200"/>
      <c r="E10" s="290">
        <f>'01 01 Pol'!BA137</f>
        <v>0</v>
      </c>
      <c r="F10" s="291">
        <f>'01 01 Pol'!BB137</f>
        <v>0</v>
      </c>
      <c r="G10" s="291">
        <f>'01 01 Pol'!BC137</f>
        <v>0</v>
      </c>
      <c r="H10" s="291">
        <f>'01 01 Pol'!BD137</f>
        <v>0</v>
      </c>
      <c r="I10" s="292">
        <f>'01 01 Pol'!BE137</f>
        <v>0</v>
      </c>
    </row>
    <row r="11" spans="1:57" s="123" customFormat="1" ht="13.5" thickBot="1" x14ac:dyDescent="0.25">
      <c r="A11" s="289" t="str">
        <f>'01 01 Pol'!B138</f>
        <v>728</v>
      </c>
      <c r="B11" s="62" t="str">
        <f>'01 01 Pol'!C138</f>
        <v>Vzduchotechnika</v>
      </c>
      <c r="D11" s="200"/>
      <c r="E11" s="290">
        <f>'01 01 Pol'!BA149</f>
        <v>0</v>
      </c>
      <c r="F11" s="291">
        <f>'01 01 Pol'!BB149</f>
        <v>0</v>
      </c>
      <c r="G11" s="291">
        <f>'01 01 Pol'!BC149</f>
        <v>0</v>
      </c>
      <c r="H11" s="291">
        <f>'01 01 Pol'!BD149</f>
        <v>0</v>
      </c>
      <c r="I11" s="292">
        <f>'01 01 Pol'!BE149</f>
        <v>0</v>
      </c>
    </row>
    <row r="12" spans="1:57" s="14" customFormat="1" ht="13.5" thickBot="1" x14ac:dyDescent="0.25">
      <c r="A12" s="201"/>
      <c r="B12" s="202" t="s">
        <v>81</v>
      </c>
      <c r="C12" s="202"/>
      <c r="D12" s="203"/>
      <c r="E12" s="204">
        <f>SUM(E7:E11)</f>
        <v>0</v>
      </c>
      <c r="F12" s="205">
        <f>SUM(F7:F11)</f>
        <v>0</v>
      </c>
      <c r="G12" s="205">
        <f>SUM(G7:G11)</f>
        <v>0</v>
      </c>
      <c r="H12" s="205">
        <f>SUM(H7:H11)</f>
        <v>0</v>
      </c>
      <c r="I12" s="206">
        <f>SUM(I7:I11)</f>
        <v>0</v>
      </c>
    </row>
    <row r="13" spans="1:57" x14ac:dyDescent="0.2">
      <c r="A13" s="123"/>
      <c r="B13" s="123"/>
      <c r="C13" s="123"/>
      <c r="D13" s="123"/>
      <c r="E13" s="123"/>
      <c r="F13" s="123"/>
      <c r="G13" s="123"/>
      <c r="H13" s="123"/>
      <c r="I13" s="123"/>
    </row>
    <row r="14" spans="1:57" ht="19.5" customHeight="1" x14ac:dyDescent="0.25">
      <c r="A14" s="192" t="s">
        <v>82</v>
      </c>
      <c r="B14" s="192"/>
      <c r="C14" s="192"/>
      <c r="D14" s="192"/>
      <c r="E14" s="192"/>
      <c r="F14" s="192"/>
      <c r="G14" s="207"/>
      <c r="H14" s="192"/>
      <c r="I14" s="192"/>
      <c r="BA14" s="129"/>
      <c r="BB14" s="129"/>
      <c r="BC14" s="129"/>
      <c r="BD14" s="129"/>
      <c r="BE14" s="129"/>
    </row>
    <row r="15" spans="1:57" ht="13.5" thickBot="1" x14ac:dyDescent="0.25"/>
    <row r="16" spans="1:57" x14ac:dyDescent="0.2">
      <c r="A16" s="158" t="s">
        <v>83</v>
      </c>
      <c r="B16" s="159"/>
      <c r="C16" s="159"/>
      <c r="D16" s="208"/>
      <c r="E16" s="209" t="s">
        <v>84</v>
      </c>
      <c r="F16" s="210" t="s">
        <v>13</v>
      </c>
      <c r="G16" s="211" t="s">
        <v>85</v>
      </c>
      <c r="H16" s="212"/>
      <c r="I16" s="213" t="s">
        <v>84</v>
      </c>
    </row>
    <row r="17" spans="1:53" x14ac:dyDescent="0.2">
      <c r="A17" s="152"/>
      <c r="B17" s="143"/>
      <c r="C17" s="143"/>
      <c r="D17" s="214"/>
      <c r="E17" s="215"/>
      <c r="F17" s="216"/>
      <c r="G17" s="217">
        <f>CHOOSE(BA17+1,E12+F12,E12+F12+H12,E12+F12+G12+H12,E12,F12,H12,G12,H12+G12,0)</f>
        <v>0</v>
      </c>
      <c r="H17" s="218"/>
      <c r="I17" s="219">
        <f>E17+F17*G17/100</f>
        <v>0</v>
      </c>
      <c r="BA17" s="1">
        <v>8</v>
      </c>
    </row>
    <row r="18" spans="1:53" ht="13.5" thickBot="1" x14ac:dyDescent="0.25">
      <c r="A18" s="220"/>
      <c r="B18" s="221" t="s">
        <v>86</v>
      </c>
      <c r="C18" s="222"/>
      <c r="D18" s="223"/>
      <c r="E18" s="224"/>
      <c r="F18" s="225"/>
      <c r="G18" s="225"/>
      <c r="H18" s="528">
        <f>SUM(I17:I17)</f>
        <v>0</v>
      </c>
      <c r="I18" s="529"/>
    </row>
    <row r="20" spans="1:53" x14ac:dyDescent="0.2">
      <c r="B20" s="14"/>
      <c r="F20" s="226"/>
      <c r="G20" s="227"/>
      <c r="H20" s="227"/>
      <c r="I20" s="46"/>
    </row>
    <row r="21" spans="1:53" x14ac:dyDescent="0.2">
      <c r="F21" s="226"/>
      <c r="G21" s="227"/>
      <c r="H21" s="227"/>
      <c r="I21" s="46"/>
    </row>
    <row r="22" spans="1:53" x14ac:dyDescent="0.2">
      <c r="F22" s="226"/>
      <c r="G22" s="227"/>
      <c r="H22" s="227"/>
      <c r="I22" s="46"/>
    </row>
    <row r="23" spans="1:53" x14ac:dyDescent="0.2">
      <c r="F23" s="226"/>
      <c r="G23" s="227"/>
      <c r="H23" s="227"/>
      <c r="I23" s="46"/>
    </row>
    <row r="24" spans="1:53" x14ac:dyDescent="0.2">
      <c r="F24" s="226"/>
      <c r="G24" s="227"/>
      <c r="H24" s="227"/>
      <c r="I24" s="46"/>
    </row>
    <row r="25" spans="1:53" x14ac:dyDescent="0.2">
      <c r="F25" s="226"/>
      <c r="G25" s="227"/>
      <c r="H25" s="227"/>
      <c r="I25" s="46"/>
    </row>
    <row r="26" spans="1:53" x14ac:dyDescent="0.2">
      <c r="F26" s="226"/>
      <c r="G26" s="227"/>
      <c r="H26" s="227"/>
      <c r="I26" s="46"/>
    </row>
    <row r="27" spans="1:53" x14ac:dyDescent="0.2">
      <c r="F27" s="226"/>
      <c r="G27" s="227"/>
      <c r="H27" s="227"/>
      <c r="I27" s="46"/>
    </row>
    <row r="28" spans="1:53" x14ac:dyDescent="0.2">
      <c r="F28" s="226"/>
      <c r="G28" s="227"/>
      <c r="H28" s="227"/>
      <c r="I28" s="46"/>
    </row>
    <row r="29" spans="1:53" x14ac:dyDescent="0.2">
      <c r="F29" s="226"/>
      <c r="G29" s="227"/>
      <c r="H29" s="227"/>
      <c r="I29" s="46"/>
    </row>
    <row r="30" spans="1:53" x14ac:dyDescent="0.2">
      <c r="F30" s="226"/>
      <c r="G30" s="227"/>
      <c r="H30" s="227"/>
      <c r="I30" s="46"/>
    </row>
    <row r="31" spans="1:53" x14ac:dyDescent="0.2">
      <c r="F31" s="226"/>
      <c r="G31" s="227"/>
      <c r="H31" s="227"/>
      <c r="I31" s="46"/>
    </row>
    <row r="32" spans="1:53" x14ac:dyDescent="0.2">
      <c r="F32" s="226"/>
      <c r="G32" s="227"/>
      <c r="H32" s="227"/>
      <c r="I32" s="46"/>
    </row>
    <row r="33" spans="6:9" x14ac:dyDescent="0.2">
      <c r="F33" s="226"/>
      <c r="G33" s="227"/>
      <c r="H33" s="227"/>
      <c r="I33" s="46"/>
    </row>
    <row r="34" spans="6:9" x14ac:dyDescent="0.2">
      <c r="F34" s="226"/>
      <c r="G34" s="227"/>
      <c r="H34" s="227"/>
      <c r="I34" s="46"/>
    </row>
    <row r="35" spans="6:9" x14ac:dyDescent="0.2">
      <c r="F35" s="226"/>
      <c r="G35" s="227"/>
      <c r="H35" s="227"/>
      <c r="I35" s="46"/>
    </row>
    <row r="36" spans="6:9" x14ac:dyDescent="0.2">
      <c r="F36" s="226"/>
      <c r="G36" s="227"/>
      <c r="H36" s="227"/>
      <c r="I36" s="46"/>
    </row>
    <row r="37" spans="6:9" x14ac:dyDescent="0.2">
      <c r="F37" s="226"/>
      <c r="G37" s="227"/>
      <c r="H37" s="227"/>
      <c r="I37" s="46"/>
    </row>
    <row r="38" spans="6:9" x14ac:dyDescent="0.2">
      <c r="F38" s="226"/>
      <c r="G38" s="227"/>
      <c r="H38" s="227"/>
      <c r="I38" s="46"/>
    </row>
    <row r="39" spans="6:9" x14ac:dyDescent="0.2">
      <c r="F39" s="226"/>
      <c r="G39" s="227"/>
      <c r="H39" s="227"/>
      <c r="I39" s="46"/>
    </row>
    <row r="40" spans="6:9" x14ac:dyDescent="0.2">
      <c r="F40" s="226"/>
      <c r="G40" s="227"/>
      <c r="H40" s="227"/>
      <c r="I40" s="46"/>
    </row>
    <row r="41" spans="6:9" x14ac:dyDescent="0.2">
      <c r="F41" s="226"/>
      <c r="G41" s="227"/>
      <c r="H41" s="227"/>
      <c r="I41" s="46"/>
    </row>
    <row r="42" spans="6:9" x14ac:dyDescent="0.2">
      <c r="F42" s="226"/>
      <c r="G42" s="227"/>
      <c r="H42" s="227"/>
      <c r="I42" s="46"/>
    </row>
    <row r="43" spans="6:9" x14ac:dyDescent="0.2">
      <c r="F43" s="226"/>
      <c r="G43" s="227"/>
      <c r="H43" s="227"/>
      <c r="I43" s="46"/>
    </row>
    <row r="44" spans="6:9" x14ac:dyDescent="0.2">
      <c r="F44" s="226"/>
      <c r="G44" s="227"/>
      <c r="H44" s="227"/>
      <c r="I44" s="46"/>
    </row>
    <row r="45" spans="6:9" x14ac:dyDescent="0.2">
      <c r="F45" s="226"/>
      <c r="G45" s="227"/>
      <c r="H45" s="227"/>
      <c r="I45" s="46"/>
    </row>
    <row r="46" spans="6:9" x14ac:dyDescent="0.2">
      <c r="F46" s="226"/>
      <c r="G46" s="227"/>
      <c r="H46" s="227"/>
      <c r="I46" s="46"/>
    </row>
    <row r="47" spans="6:9" x14ac:dyDescent="0.2">
      <c r="F47" s="226"/>
      <c r="G47" s="227"/>
      <c r="H47" s="227"/>
      <c r="I47" s="46"/>
    </row>
    <row r="48" spans="6:9" x14ac:dyDescent="0.2">
      <c r="F48" s="226"/>
      <c r="G48" s="227"/>
      <c r="H48" s="227"/>
      <c r="I48" s="46"/>
    </row>
    <row r="49" spans="6:9" x14ac:dyDescent="0.2">
      <c r="F49" s="226"/>
      <c r="G49" s="227"/>
      <c r="H49" s="227"/>
      <c r="I49" s="46"/>
    </row>
    <row r="50" spans="6:9" x14ac:dyDescent="0.2">
      <c r="F50" s="226"/>
      <c r="G50" s="227"/>
      <c r="H50" s="227"/>
      <c r="I50" s="46"/>
    </row>
    <row r="51" spans="6:9" x14ac:dyDescent="0.2">
      <c r="F51" s="226"/>
      <c r="G51" s="227"/>
      <c r="H51" s="227"/>
      <c r="I51" s="46"/>
    </row>
    <row r="52" spans="6:9" x14ac:dyDescent="0.2">
      <c r="F52" s="226"/>
      <c r="G52" s="227"/>
      <c r="H52" s="227"/>
      <c r="I52" s="46"/>
    </row>
    <row r="53" spans="6:9" x14ac:dyDescent="0.2">
      <c r="F53" s="226"/>
      <c r="G53" s="227"/>
      <c r="H53" s="227"/>
      <c r="I53" s="46"/>
    </row>
    <row r="54" spans="6:9" x14ac:dyDescent="0.2">
      <c r="F54" s="226"/>
      <c r="G54" s="227"/>
      <c r="H54" s="227"/>
      <c r="I54" s="46"/>
    </row>
    <row r="55" spans="6:9" x14ac:dyDescent="0.2">
      <c r="F55" s="226"/>
      <c r="G55" s="227"/>
      <c r="H55" s="227"/>
      <c r="I55" s="46"/>
    </row>
    <row r="56" spans="6:9" x14ac:dyDescent="0.2">
      <c r="F56" s="226"/>
      <c r="G56" s="227"/>
      <c r="H56" s="227"/>
      <c r="I56" s="46"/>
    </row>
    <row r="57" spans="6:9" x14ac:dyDescent="0.2">
      <c r="F57" s="226"/>
      <c r="G57" s="227"/>
      <c r="H57" s="227"/>
      <c r="I57" s="46"/>
    </row>
    <row r="58" spans="6:9" x14ac:dyDescent="0.2">
      <c r="F58" s="226"/>
      <c r="G58" s="227"/>
      <c r="H58" s="227"/>
      <c r="I58" s="46"/>
    </row>
    <row r="59" spans="6:9" x14ac:dyDescent="0.2">
      <c r="F59" s="226"/>
      <c r="G59" s="227"/>
      <c r="H59" s="227"/>
      <c r="I59" s="46"/>
    </row>
    <row r="60" spans="6:9" x14ac:dyDescent="0.2">
      <c r="F60" s="226"/>
      <c r="G60" s="227"/>
      <c r="H60" s="227"/>
      <c r="I60" s="46"/>
    </row>
    <row r="61" spans="6:9" x14ac:dyDescent="0.2">
      <c r="F61" s="226"/>
      <c r="G61" s="227"/>
      <c r="H61" s="227"/>
      <c r="I61" s="46"/>
    </row>
    <row r="62" spans="6:9" x14ac:dyDescent="0.2">
      <c r="F62" s="226"/>
      <c r="G62" s="227"/>
      <c r="H62" s="227"/>
      <c r="I62" s="46"/>
    </row>
    <row r="63" spans="6:9" x14ac:dyDescent="0.2">
      <c r="F63" s="226"/>
      <c r="G63" s="227"/>
      <c r="H63" s="227"/>
      <c r="I63" s="46"/>
    </row>
    <row r="64" spans="6:9" x14ac:dyDescent="0.2">
      <c r="F64" s="226"/>
      <c r="G64" s="227"/>
      <c r="H64" s="227"/>
      <c r="I64" s="46"/>
    </row>
    <row r="65" spans="6:9" x14ac:dyDescent="0.2">
      <c r="F65" s="226"/>
      <c r="G65" s="227"/>
      <c r="H65" s="227"/>
      <c r="I65" s="46"/>
    </row>
    <row r="66" spans="6:9" x14ac:dyDescent="0.2">
      <c r="F66" s="226"/>
      <c r="G66" s="227"/>
      <c r="H66" s="227"/>
      <c r="I66" s="46"/>
    </row>
    <row r="67" spans="6:9" x14ac:dyDescent="0.2">
      <c r="F67" s="226"/>
      <c r="G67" s="227"/>
      <c r="H67" s="227"/>
      <c r="I67" s="46"/>
    </row>
    <row r="68" spans="6:9" x14ac:dyDescent="0.2">
      <c r="F68" s="226"/>
      <c r="G68" s="227"/>
      <c r="H68" s="227"/>
      <c r="I68" s="46"/>
    </row>
    <row r="69" spans="6:9" x14ac:dyDescent="0.2">
      <c r="F69" s="226"/>
      <c r="G69" s="227"/>
      <c r="H69" s="227"/>
      <c r="I69" s="46"/>
    </row>
  </sheetData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CB222"/>
  <sheetViews>
    <sheetView showGridLines="0" showZeros="0" zoomScaleNormal="100" zoomScaleSheetLayoutView="100" workbookViewId="0">
      <selection activeCell="L24" sqref="L24:L25"/>
    </sheetView>
  </sheetViews>
  <sheetFormatPr defaultColWidth="9.140625" defaultRowHeight="12.75" x14ac:dyDescent="0.2"/>
  <cols>
    <col min="1" max="1" width="4.42578125" style="228" customWidth="1"/>
    <col min="2" max="2" width="11.5703125" style="228" customWidth="1"/>
    <col min="3" max="3" width="40.42578125" style="228" customWidth="1"/>
    <col min="4" max="4" width="5.5703125" style="228" customWidth="1"/>
    <col min="5" max="5" width="8.5703125" style="238" customWidth="1"/>
    <col min="6" max="6" width="9.85546875" style="228" customWidth="1"/>
    <col min="7" max="7" width="13.85546875" style="228" customWidth="1"/>
    <col min="8" max="8" width="11.7109375" style="228" hidden="1" customWidth="1"/>
    <col min="9" max="9" width="11.5703125" style="228" hidden="1" customWidth="1"/>
    <col min="10" max="10" width="11" style="228" hidden="1" customWidth="1"/>
    <col min="11" max="11" width="10.42578125" style="228" hidden="1" customWidth="1"/>
    <col min="12" max="12" width="75.28515625" style="228" customWidth="1"/>
    <col min="13" max="13" width="45.28515625" style="228" customWidth="1"/>
    <col min="14" max="16384" width="9.140625" style="228"/>
  </cols>
  <sheetData>
    <row r="1" spans="1:80" ht="15.75" x14ac:dyDescent="0.25">
      <c r="A1" s="532" t="s">
        <v>87</v>
      </c>
      <c r="B1" s="532"/>
      <c r="C1" s="532"/>
      <c r="D1" s="532"/>
      <c r="E1" s="532"/>
      <c r="F1" s="532"/>
      <c r="G1" s="532"/>
    </row>
    <row r="2" spans="1:80" ht="14.25" customHeight="1" thickBot="1" x14ac:dyDescent="0.25">
      <c r="B2" s="229"/>
      <c r="C2" s="230"/>
      <c r="D2" s="230"/>
      <c r="E2" s="231"/>
      <c r="F2" s="230"/>
      <c r="G2" s="230"/>
    </row>
    <row r="3" spans="1:80" ht="13.5" thickTop="1" x14ac:dyDescent="0.2">
      <c r="A3" s="521" t="s">
        <v>3</v>
      </c>
      <c r="B3" s="522"/>
      <c r="C3" s="182" t="s">
        <v>107</v>
      </c>
      <c r="D3" s="232"/>
      <c r="E3" s="233" t="s">
        <v>88</v>
      </c>
      <c r="F3" s="234" t="str">
        <f>'01 01 Rek'!H1</f>
        <v>01</v>
      </c>
      <c r="G3" s="235"/>
    </row>
    <row r="4" spans="1:80" ht="13.5" thickBot="1" x14ac:dyDescent="0.25">
      <c r="A4" s="533" t="s">
        <v>78</v>
      </c>
      <c r="B4" s="524"/>
      <c r="C4" s="188" t="s">
        <v>110</v>
      </c>
      <c r="D4" s="236"/>
      <c r="E4" s="534" t="str">
        <f>'01 01 Rek'!G2</f>
        <v>ZTI</v>
      </c>
      <c r="F4" s="535"/>
      <c r="G4" s="536"/>
    </row>
    <row r="5" spans="1:80" ht="13.5" thickTop="1" x14ac:dyDescent="0.2">
      <c r="A5" s="237"/>
      <c r="G5" s="239"/>
    </row>
    <row r="6" spans="1:80" ht="27" customHeight="1" x14ac:dyDescent="0.2">
      <c r="A6" s="240" t="s">
        <v>89</v>
      </c>
      <c r="B6" s="241" t="s">
        <v>90</v>
      </c>
      <c r="C6" s="241" t="s">
        <v>91</v>
      </c>
      <c r="D6" s="241" t="s">
        <v>92</v>
      </c>
      <c r="E6" s="242" t="s">
        <v>93</v>
      </c>
      <c r="F6" s="241" t="s">
        <v>94</v>
      </c>
      <c r="G6" s="243" t="s">
        <v>95</v>
      </c>
      <c r="H6" s="244" t="s">
        <v>96</v>
      </c>
      <c r="I6" s="244" t="s">
        <v>97</v>
      </c>
      <c r="J6" s="244" t="s">
        <v>98</v>
      </c>
      <c r="K6" s="244" t="s">
        <v>99</v>
      </c>
    </row>
    <row r="7" spans="1:80" x14ac:dyDescent="0.2">
      <c r="A7" s="245" t="s">
        <v>100</v>
      </c>
      <c r="B7" s="246" t="s">
        <v>101</v>
      </c>
      <c r="C7" s="247" t="s">
        <v>102</v>
      </c>
      <c r="D7" s="248"/>
      <c r="E7" s="249"/>
      <c r="F7" s="249"/>
      <c r="G7" s="250"/>
      <c r="H7" s="251"/>
      <c r="I7" s="252"/>
      <c r="J7" s="253"/>
      <c r="K7" s="254"/>
      <c r="O7" s="255">
        <v>1</v>
      </c>
    </row>
    <row r="8" spans="1:80" x14ac:dyDescent="0.2">
      <c r="A8" s="256">
        <v>1</v>
      </c>
      <c r="B8" s="257" t="s">
        <v>113</v>
      </c>
      <c r="C8" s="258" t="s">
        <v>114</v>
      </c>
      <c r="D8" s="259" t="s">
        <v>115</v>
      </c>
      <c r="E8" s="260">
        <v>34.410499999999999</v>
      </c>
      <c r="F8" s="260"/>
      <c r="G8" s="261">
        <f>E8*F8</f>
        <v>0</v>
      </c>
      <c r="H8" s="262">
        <v>41980.79</v>
      </c>
      <c r="I8" s="263">
        <f>E8*H8</f>
        <v>1444579.9742950001</v>
      </c>
      <c r="J8" s="262">
        <v>0</v>
      </c>
      <c r="K8" s="263">
        <f>E8*J8</f>
        <v>0</v>
      </c>
      <c r="O8" s="255">
        <v>2</v>
      </c>
      <c r="AA8" s="228">
        <v>1</v>
      </c>
      <c r="AB8" s="228">
        <v>1</v>
      </c>
      <c r="AC8" s="228">
        <v>1</v>
      </c>
      <c r="AZ8" s="228">
        <v>1</v>
      </c>
      <c r="BA8" s="228">
        <f>IF(AZ8=1,G8,0)</f>
        <v>0</v>
      </c>
      <c r="BB8" s="228">
        <f>IF(AZ8=2,G8,0)</f>
        <v>0</v>
      </c>
      <c r="BC8" s="228">
        <f>IF(AZ8=3,G8,0)</f>
        <v>0</v>
      </c>
      <c r="BD8" s="228">
        <f>IF(AZ8=4,G8,0)</f>
        <v>0</v>
      </c>
      <c r="BE8" s="228">
        <f>IF(AZ8=5,G8,0)</f>
        <v>0</v>
      </c>
      <c r="CA8" s="255">
        <v>1</v>
      </c>
      <c r="CB8" s="255">
        <v>1</v>
      </c>
    </row>
    <row r="9" spans="1:80" x14ac:dyDescent="0.2">
      <c r="A9" s="264"/>
      <c r="B9" s="267"/>
      <c r="C9" s="530" t="s">
        <v>116</v>
      </c>
      <c r="D9" s="531"/>
      <c r="E9" s="268">
        <v>10.096399999999999</v>
      </c>
      <c r="F9" s="269"/>
      <c r="G9" s="270"/>
      <c r="H9" s="271"/>
      <c r="I9" s="265"/>
      <c r="J9" s="272"/>
      <c r="K9" s="265"/>
      <c r="M9" s="266" t="s">
        <v>116</v>
      </c>
      <c r="O9" s="255"/>
    </row>
    <row r="10" spans="1:80" x14ac:dyDescent="0.2">
      <c r="A10" s="264"/>
      <c r="B10" s="267"/>
      <c r="C10" s="530" t="s">
        <v>117</v>
      </c>
      <c r="D10" s="531"/>
      <c r="E10" s="268">
        <v>4.1996000000000002</v>
      </c>
      <c r="F10" s="269"/>
      <c r="G10" s="270"/>
      <c r="H10" s="271"/>
      <c r="I10" s="265"/>
      <c r="J10" s="272"/>
      <c r="K10" s="265"/>
      <c r="M10" s="266" t="s">
        <v>117</v>
      </c>
      <c r="O10" s="255"/>
    </row>
    <row r="11" spans="1:80" x14ac:dyDescent="0.2">
      <c r="A11" s="264"/>
      <c r="B11" s="267"/>
      <c r="C11" s="530" t="s">
        <v>118</v>
      </c>
      <c r="D11" s="531"/>
      <c r="E11" s="268">
        <v>1.4914000000000001</v>
      </c>
      <c r="F11" s="269"/>
      <c r="G11" s="270"/>
      <c r="H11" s="271"/>
      <c r="I11" s="265"/>
      <c r="J11" s="272"/>
      <c r="K11" s="265"/>
      <c r="M11" s="266" t="s">
        <v>118</v>
      </c>
      <c r="O11" s="255"/>
    </row>
    <row r="12" spans="1:80" x14ac:dyDescent="0.2">
      <c r="A12" s="264"/>
      <c r="B12" s="267"/>
      <c r="C12" s="530" t="s">
        <v>119</v>
      </c>
      <c r="D12" s="531"/>
      <c r="E12" s="268">
        <v>0.67020000000000002</v>
      </c>
      <c r="F12" s="269"/>
      <c r="G12" s="270"/>
      <c r="H12" s="271"/>
      <c r="I12" s="265"/>
      <c r="J12" s="272"/>
      <c r="K12" s="265"/>
      <c r="M12" s="266" t="s">
        <v>119</v>
      </c>
      <c r="O12" s="255"/>
    </row>
    <row r="13" spans="1:80" x14ac:dyDescent="0.2">
      <c r="A13" s="264"/>
      <c r="B13" s="267"/>
      <c r="C13" s="530" t="s">
        <v>120</v>
      </c>
      <c r="D13" s="531"/>
      <c r="E13" s="268">
        <v>1.5985</v>
      </c>
      <c r="F13" s="269"/>
      <c r="G13" s="270"/>
      <c r="H13" s="271"/>
      <c r="I13" s="265"/>
      <c r="J13" s="272"/>
      <c r="K13" s="265"/>
      <c r="M13" s="266" t="s">
        <v>120</v>
      </c>
      <c r="O13" s="255"/>
    </row>
    <row r="14" spans="1:80" x14ac:dyDescent="0.2">
      <c r="A14" s="264"/>
      <c r="B14" s="267"/>
      <c r="C14" s="530" t="s">
        <v>121</v>
      </c>
      <c r="D14" s="531"/>
      <c r="E14" s="268">
        <v>7.5801999999999996</v>
      </c>
      <c r="F14" s="269"/>
      <c r="G14" s="270"/>
      <c r="H14" s="271"/>
      <c r="I14" s="265"/>
      <c r="J14" s="272"/>
      <c r="K14" s="265"/>
      <c r="M14" s="266" t="s">
        <v>121</v>
      </c>
      <c r="O14" s="255"/>
    </row>
    <row r="15" spans="1:80" x14ac:dyDescent="0.2">
      <c r="A15" s="264"/>
      <c r="B15" s="267"/>
      <c r="C15" s="530" t="s">
        <v>122</v>
      </c>
      <c r="D15" s="531"/>
      <c r="E15" s="268">
        <v>1.2089000000000001</v>
      </c>
      <c r="F15" s="269"/>
      <c r="G15" s="270"/>
      <c r="H15" s="271"/>
      <c r="I15" s="265"/>
      <c r="J15" s="272"/>
      <c r="K15" s="265"/>
      <c r="M15" s="266" t="s">
        <v>122</v>
      </c>
      <c r="O15" s="255"/>
    </row>
    <row r="16" spans="1:80" x14ac:dyDescent="0.2">
      <c r="A16" s="264"/>
      <c r="B16" s="267"/>
      <c r="C16" s="530" t="s">
        <v>123</v>
      </c>
      <c r="D16" s="531"/>
      <c r="E16" s="268">
        <v>1.2005999999999999</v>
      </c>
      <c r="F16" s="269"/>
      <c r="G16" s="270"/>
      <c r="H16" s="271"/>
      <c r="I16" s="265"/>
      <c r="J16" s="272"/>
      <c r="K16" s="265"/>
      <c r="M16" s="266" t="s">
        <v>123</v>
      </c>
      <c r="O16" s="255"/>
    </row>
    <row r="17" spans="1:80" x14ac:dyDescent="0.2">
      <c r="A17" s="264"/>
      <c r="B17" s="267"/>
      <c r="C17" s="530" t="s">
        <v>124</v>
      </c>
      <c r="D17" s="531"/>
      <c r="E17" s="268">
        <v>0.83640000000000003</v>
      </c>
      <c r="F17" s="269"/>
      <c r="G17" s="270"/>
      <c r="H17" s="271"/>
      <c r="I17" s="265"/>
      <c r="J17" s="272"/>
      <c r="K17" s="265"/>
      <c r="M17" s="266" t="s">
        <v>124</v>
      </c>
      <c r="O17" s="255"/>
    </row>
    <row r="18" spans="1:80" x14ac:dyDescent="0.2">
      <c r="A18" s="264"/>
      <c r="B18" s="267"/>
      <c r="C18" s="530" t="s">
        <v>125</v>
      </c>
      <c r="D18" s="531"/>
      <c r="E18" s="268">
        <v>3.1629</v>
      </c>
      <c r="F18" s="269"/>
      <c r="G18" s="270"/>
      <c r="H18" s="271"/>
      <c r="I18" s="265"/>
      <c r="J18" s="272"/>
      <c r="K18" s="265"/>
      <c r="M18" s="266" t="s">
        <v>125</v>
      </c>
      <c r="O18" s="255"/>
    </row>
    <row r="19" spans="1:80" x14ac:dyDescent="0.2">
      <c r="A19" s="264"/>
      <c r="B19" s="267"/>
      <c r="C19" s="530" t="s">
        <v>126</v>
      </c>
      <c r="D19" s="531"/>
      <c r="E19" s="268">
        <v>1.0488</v>
      </c>
      <c r="F19" s="269"/>
      <c r="G19" s="270"/>
      <c r="H19" s="271"/>
      <c r="I19" s="265"/>
      <c r="J19" s="272"/>
      <c r="K19" s="265"/>
      <c r="M19" s="266" t="s">
        <v>126</v>
      </c>
      <c r="O19" s="255"/>
    </row>
    <row r="20" spans="1:80" x14ac:dyDescent="0.2">
      <c r="A20" s="264"/>
      <c r="B20" s="267"/>
      <c r="C20" s="530" t="s">
        <v>127</v>
      </c>
      <c r="D20" s="531"/>
      <c r="E20" s="268">
        <v>1.3166</v>
      </c>
      <c r="F20" s="269"/>
      <c r="G20" s="270"/>
      <c r="H20" s="271"/>
      <c r="I20" s="265"/>
      <c r="J20" s="272"/>
      <c r="K20" s="265"/>
      <c r="M20" s="266" t="s">
        <v>127</v>
      </c>
      <c r="O20" s="255"/>
    </row>
    <row r="21" spans="1:80" x14ac:dyDescent="0.2">
      <c r="A21" s="256">
        <v>2</v>
      </c>
      <c r="B21" s="257" t="s">
        <v>128</v>
      </c>
      <c r="C21" s="258" t="s">
        <v>129</v>
      </c>
      <c r="D21" s="259" t="s">
        <v>115</v>
      </c>
      <c r="E21" s="260">
        <v>34.410499999999999</v>
      </c>
      <c r="F21" s="260"/>
      <c r="G21" s="261">
        <f>E21*F21</f>
        <v>0</v>
      </c>
      <c r="H21" s="262">
        <v>46901.48</v>
      </c>
      <c r="I21" s="263">
        <f>E21*H21</f>
        <v>1613903.37754</v>
      </c>
      <c r="J21" s="262">
        <v>0</v>
      </c>
      <c r="K21" s="263">
        <f>E21*J21</f>
        <v>0</v>
      </c>
      <c r="O21" s="255">
        <v>2</v>
      </c>
      <c r="AA21" s="228">
        <v>1</v>
      </c>
      <c r="AB21" s="228">
        <v>1</v>
      </c>
      <c r="AC21" s="228">
        <v>1</v>
      </c>
      <c r="AZ21" s="228">
        <v>1</v>
      </c>
      <c r="BA21" s="228">
        <f>IF(AZ21=1,G21,0)</f>
        <v>0</v>
      </c>
      <c r="BB21" s="228">
        <f>IF(AZ21=2,G21,0)</f>
        <v>0</v>
      </c>
      <c r="BC21" s="228">
        <f>IF(AZ21=3,G21,0)</f>
        <v>0</v>
      </c>
      <c r="BD21" s="228">
        <f>IF(AZ21=4,G21,0)</f>
        <v>0</v>
      </c>
      <c r="BE21" s="228">
        <f>IF(AZ21=5,G21,0)</f>
        <v>0</v>
      </c>
      <c r="CA21" s="255">
        <v>1</v>
      </c>
      <c r="CB21" s="255">
        <v>1</v>
      </c>
    </row>
    <row r="22" spans="1:80" x14ac:dyDescent="0.2">
      <c r="A22" s="256">
        <v>3</v>
      </c>
      <c r="B22" s="257" t="s">
        <v>130</v>
      </c>
      <c r="C22" s="258" t="s">
        <v>131</v>
      </c>
      <c r="D22" s="259" t="s">
        <v>115</v>
      </c>
      <c r="E22" s="260">
        <v>34.410499999999999</v>
      </c>
      <c r="F22" s="260"/>
      <c r="G22" s="261">
        <f>E22*F22</f>
        <v>0</v>
      </c>
      <c r="H22" s="262">
        <v>8224.1</v>
      </c>
      <c r="I22" s="263">
        <f>E22*H22</f>
        <v>282995.39305000001</v>
      </c>
      <c r="J22" s="262">
        <v>0</v>
      </c>
      <c r="K22" s="263">
        <f>E22*J22</f>
        <v>0</v>
      </c>
      <c r="O22" s="255">
        <v>2</v>
      </c>
      <c r="AA22" s="228">
        <v>1</v>
      </c>
      <c r="AB22" s="228">
        <v>1</v>
      </c>
      <c r="AC22" s="228">
        <v>1</v>
      </c>
      <c r="AZ22" s="228">
        <v>1</v>
      </c>
      <c r="BA22" s="228">
        <f>IF(AZ22=1,G22,0)</f>
        <v>0</v>
      </c>
      <c r="BB22" s="228">
        <f>IF(AZ22=2,G22,0)</f>
        <v>0</v>
      </c>
      <c r="BC22" s="228">
        <f>IF(AZ22=3,G22,0)</f>
        <v>0</v>
      </c>
      <c r="BD22" s="228">
        <f>IF(AZ22=4,G22,0)</f>
        <v>0</v>
      </c>
      <c r="BE22" s="228">
        <f>IF(AZ22=5,G22,0)</f>
        <v>0</v>
      </c>
      <c r="CA22" s="255">
        <v>1</v>
      </c>
      <c r="CB22" s="255">
        <v>1</v>
      </c>
    </row>
    <row r="23" spans="1:80" x14ac:dyDescent="0.2">
      <c r="A23" s="256">
        <v>4</v>
      </c>
      <c r="B23" s="257" t="s">
        <v>132</v>
      </c>
      <c r="C23" s="258" t="s">
        <v>133</v>
      </c>
      <c r="D23" s="259" t="s">
        <v>115</v>
      </c>
      <c r="E23" s="260">
        <v>34.410499999999999</v>
      </c>
      <c r="F23" s="260"/>
      <c r="G23" s="261">
        <f>E23*F23</f>
        <v>0</v>
      </c>
      <c r="H23" s="262">
        <v>905</v>
      </c>
      <c r="I23" s="263">
        <f>E23*H23</f>
        <v>31141.502499999999</v>
      </c>
      <c r="J23" s="262">
        <v>0</v>
      </c>
      <c r="K23" s="263">
        <f>E23*J23</f>
        <v>0</v>
      </c>
      <c r="O23" s="255">
        <v>2</v>
      </c>
      <c r="AA23" s="228">
        <v>1</v>
      </c>
      <c r="AB23" s="228">
        <v>1</v>
      </c>
      <c r="AC23" s="228">
        <v>1</v>
      </c>
      <c r="AZ23" s="228">
        <v>1</v>
      </c>
      <c r="BA23" s="228">
        <f>IF(AZ23=1,G23,0)</f>
        <v>0</v>
      </c>
      <c r="BB23" s="228">
        <f>IF(AZ23=2,G23,0)</f>
        <v>0</v>
      </c>
      <c r="BC23" s="228">
        <f>IF(AZ23=3,G23,0)</f>
        <v>0</v>
      </c>
      <c r="BD23" s="228">
        <f>IF(AZ23=4,G23,0)</f>
        <v>0</v>
      </c>
      <c r="BE23" s="228">
        <f>IF(AZ23=5,G23,0)</f>
        <v>0</v>
      </c>
      <c r="CA23" s="255">
        <v>1</v>
      </c>
      <c r="CB23" s="255">
        <v>1</v>
      </c>
    </row>
    <row r="24" spans="1:80" ht="22.5" x14ac:dyDescent="0.2">
      <c r="A24" s="256">
        <v>5</v>
      </c>
      <c r="B24" s="257" t="s">
        <v>134</v>
      </c>
      <c r="C24" s="258" t="s">
        <v>135</v>
      </c>
      <c r="D24" s="259" t="s">
        <v>115</v>
      </c>
      <c r="E24" s="260">
        <v>19.406400000000001</v>
      </c>
      <c r="F24" s="260"/>
      <c r="G24" s="261">
        <f>E24*F24</f>
        <v>0</v>
      </c>
      <c r="H24" s="262">
        <v>21269.41</v>
      </c>
      <c r="I24" s="263">
        <f>E24*H24</f>
        <v>412762.67822400003</v>
      </c>
      <c r="J24" s="262">
        <v>0</v>
      </c>
      <c r="K24" s="263">
        <f>E24*J24</f>
        <v>0</v>
      </c>
      <c r="O24" s="255">
        <v>2</v>
      </c>
      <c r="AA24" s="228">
        <v>1</v>
      </c>
      <c r="AB24" s="228">
        <v>1</v>
      </c>
      <c r="AC24" s="228">
        <v>1</v>
      </c>
      <c r="AZ24" s="228">
        <v>1</v>
      </c>
      <c r="BA24" s="228">
        <f>IF(AZ24=1,G24,0)</f>
        <v>0</v>
      </c>
      <c r="BB24" s="228">
        <f>IF(AZ24=2,G24,0)</f>
        <v>0</v>
      </c>
      <c r="BC24" s="228">
        <f>IF(AZ24=3,G24,0)</f>
        <v>0</v>
      </c>
      <c r="BD24" s="228">
        <f>IF(AZ24=4,G24,0)</f>
        <v>0</v>
      </c>
      <c r="BE24" s="228">
        <f>IF(AZ24=5,G24,0)</f>
        <v>0</v>
      </c>
      <c r="CA24" s="255">
        <v>1</v>
      </c>
      <c r="CB24" s="255">
        <v>1</v>
      </c>
    </row>
    <row r="25" spans="1:80" x14ac:dyDescent="0.2">
      <c r="A25" s="264"/>
      <c r="B25" s="267"/>
      <c r="C25" s="530" t="s">
        <v>136</v>
      </c>
      <c r="D25" s="531"/>
      <c r="E25" s="268">
        <v>5.6352000000000002</v>
      </c>
      <c r="F25" s="269"/>
      <c r="G25" s="270"/>
      <c r="H25" s="271"/>
      <c r="I25" s="265"/>
      <c r="J25" s="272"/>
      <c r="K25" s="265"/>
      <c r="M25" s="266" t="s">
        <v>136</v>
      </c>
      <c r="O25" s="255"/>
    </row>
    <row r="26" spans="1:80" x14ac:dyDescent="0.2">
      <c r="A26" s="264"/>
      <c r="B26" s="267"/>
      <c r="C26" s="530" t="s">
        <v>137</v>
      </c>
      <c r="D26" s="531"/>
      <c r="E26" s="268">
        <v>2.1263999999999998</v>
      </c>
      <c r="F26" s="269"/>
      <c r="G26" s="270"/>
      <c r="H26" s="271"/>
      <c r="I26" s="265"/>
      <c r="J26" s="272"/>
      <c r="K26" s="265"/>
      <c r="M26" s="266" t="s">
        <v>137</v>
      </c>
      <c r="O26" s="255"/>
    </row>
    <row r="27" spans="1:80" x14ac:dyDescent="0.2">
      <c r="A27" s="264"/>
      <c r="B27" s="267"/>
      <c r="C27" s="530" t="s">
        <v>138</v>
      </c>
      <c r="D27" s="531"/>
      <c r="E27" s="268">
        <v>0.74880000000000002</v>
      </c>
      <c r="F27" s="269"/>
      <c r="G27" s="270"/>
      <c r="H27" s="271"/>
      <c r="I27" s="265"/>
      <c r="J27" s="272"/>
      <c r="K27" s="265"/>
      <c r="M27" s="266" t="s">
        <v>138</v>
      </c>
      <c r="O27" s="255"/>
    </row>
    <row r="28" spans="1:80" x14ac:dyDescent="0.2">
      <c r="A28" s="264"/>
      <c r="B28" s="267"/>
      <c r="C28" s="530" t="s">
        <v>139</v>
      </c>
      <c r="D28" s="531"/>
      <c r="E28" s="268">
        <v>0.34079999999999999</v>
      </c>
      <c r="F28" s="269"/>
      <c r="G28" s="270"/>
      <c r="H28" s="271"/>
      <c r="I28" s="265"/>
      <c r="J28" s="272"/>
      <c r="K28" s="265"/>
      <c r="M28" s="266" t="s">
        <v>139</v>
      </c>
      <c r="O28" s="255"/>
    </row>
    <row r="29" spans="1:80" x14ac:dyDescent="0.2">
      <c r="A29" s="264"/>
      <c r="B29" s="267"/>
      <c r="C29" s="530" t="s">
        <v>140</v>
      </c>
      <c r="D29" s="531"/>
      <c r="E29" s="268">
        <v>0.83040000000000003</v>
      </c>
      <c r="F29" s="269"/>
      <c r="G29" s="270"/>
      <c r="H29" s="271"/>
      <c r="I29" s="265"/>
      <c r="J29" s="272"/>
      <c r="K29" s="265"/>
      <c r="M29" s="266" t="s">
        <v>140</v>
      </c>
      <c r="O29" s="255"/>
    </row>
    <row r="30" spans="1:80" x14ac:dyDescent="0.2">
      <c r="A30" s="264"/>
      <c r="B30" s="267"/>
      <c r="C30" s="530" t="s">
        <v>141</v>
      </c>
      <c r="D30" s="531"/>
      <c r="E30" s="268">
        <v>4.8384</v>
      </c>
      <c r="F30" s="269"/>
      <c r="G30" s="270"/>
      <c r="H30" s="271"/>
      <c r="I30" s="265"/>
      <c r="J30" s="272"/>
      <c r="K30" s="265"/>
      <c r="M30" s="266" t="s">
        <v>141</v>
      </c>
      <c r="O30" s="255"/>
    </row>
    <row r="31" spans="1:80" x14ac:dyDescent="0.2">
      <c r="A31" s="264"/>
      <c r="B31" s="267"/>
      <c r="C31" s="530" t="s">
        <v>142</v>
      </c>
      <c r="D31" s="531"/>
      <c r="E31" s="268">
        <v>0.70079999999999998</v>
      </c>
      <c r="F31" s="269"/>
      <c r="G31" s="270"/>
      <c r="H31" s="271"/>
      <c r="I31" s="265"/>
      <c r="J31" s="272"/>
      <c r="K31" s="265"/>
      <c r="M31" s="266" t="s">
        <v>142</v>
      </c>
      <c r="O31" s="255"/>
    </row>
    <row r="32" spans="1:80" x14ac:dyDescent="0.2">
      <c r="A32" s="264"/>
      <c r="B32" s="267"/>
      <c r="C32" s="530" t="s">
        <v>143</v>
      </c>
      <c r="D32" s="531"/>
      <c r="E32" s="268">
        <v>0.69599999999999995</v>
      </c>
      <c r="F32" s="269"/>
      <c r="G32" s="270"/>
      <c r="H32" s="271"/>
      <c r="I32" s="265"/>
      <c r="J32" s="272"/>
      <c r="K32" s="265"/>
      <c r="M32" s="266" t="s">
        <v>143</v>
      </c>
      <c r="O32" s="255"/>
    </row>
    <row r="33" spans="1:80" x14ac:dyDescent="0.2">
      <c r="A33" s="264"/>
      <c r="B33" s="267"/>
      <c r="C33" s="530" t="s">
        <v>144</v>
      </c>
      <c r="D33" s="531"/>
      <c r="E33" s="268">
        <v>0.49440000000000001</v>
      </c>
      <c r="F33" s="269"/>
      <c r="G33" s="270"/>
      <c r="H33" s="271"/>
      <c r="I33" s="265"/>
      <c r="J33" s="272"/>
      <c r="K33" s="265"/>
      <c r="M33" s="266" t="s">
        <v>144</v>
      </c>
      <c r="O33" s="255"/>
    </row>
    <row r="34" spans="1:80" x14ac:dyDescent="0.2">
      <c r="A34" s="264"/>
      <c r="B34" s="267"/>
      <c r="C34" s="530" t="s">
        <v>145</v>
      </c>
      <c r="D34" s="531"/>
      <c r="E34" s="268">
        <v>1.6943999999999999</v>
      </c>
      <c r="F34" s="269"/>
      <c r="G34" s="270"/>
      <c r="H34" s="271"/>
      <c r="I34" s="265"/>
      <c r="J34" s="272"/>
      <c r="K34" s="265"/>
      <c r="M34" s="266" t="s">
        <v>145</v>
      </c>
      <c r="O34" s="255"/>
    </row>
    <row r="35" spans="1:80" x14ac:dyDescent="0.2">
      <c r="A35" s="264"/>
      <c r="B35" s="267"/>
      <c r="C35" s="530" t="s">
        <v>146</v>
      </c>
      <c r="D35" s="531"/>
      <c r="E35" s="268">
        <v>0.55200000000000005</v>
      </c>
      <c r="F35" s="269"/>
      <c r="G35" s="270"/>
      <c r="H35" s="271"/>
      <c r="I35" s="265"/>
      <c r="J35" s="272"/>
      <c r="K35" s="265"/>
      <c r="M35" s="266" t="s">
        <v>146</v>
      </c>
      <c r="O35" s="255"/>
    </row>
    <row r="36" spans="1:80" x14ac:dyDescent="0.2">
      <c r="A36" s="264"/>
      <c r="B36" s="267"/>
      <c r="C36" s="530" t="s">
        <v>138</v>
      </c>
      <c r="D36" s="531"/>
      <c r="E36" s="268">
        <v>0.74880000000000002</v>
      </c>
      <c r="F36" s="269"/>
      <c r="G36" s="270"/>
      <c r="H36" s="271"/>
      <c r="I36" s="265"/>
      <c r="J36" s="272"/>
      <c r="K36" s="265"/>
      <c r="M36" s="266" t="s">
        <v>138</v>
      </c>
      <c r="O36" s="255"/>
    </row>
    <row r="37" spans="1:80" x14ac:dyDescent="0.2">
      <c r="A37" s="256">
        <v>6</v>
      </c>
      <c r="B37" s="257" t="s">
        <v>147</v>
      </c>
      <c r="C37" s="258" t="s">
        <v>148</v>
      </c>
      <c r="D37" s="259" t="s">
        <v>115</v>
      </c>
      <c r="E37" s="260">
        <v>15.004099999999999</v>
      </c>
      <c r="F37" s="260"/>
      <c r="G37" s="261">
        <f>E37*F37</f>
        <v>0</v>
      </c>
      <c r="H37" s="262">
        <v>1815.49</v>
      </c>
      <c r="I37" s="263">
        <f>E37*H37</f>
        <v>27239.793508999999</v>
      </c>
      <c r="J37" s="262">
        <v>0</v>
      </c>
      <c r="K37" s="263">
        <f>E37*J37</f>
        <v>0</v>
      </c>
      <c r="O37" s="255">
        <v>2</v>
      </c>
      <c r="AA37" s="228">
        <v>1</v>
      </c>
      <c r="AB37" s="228">
        <v>1</v>
      </c>
      <c r="AC37" s="228">
        <v>1</v>
      </c>
      <c r="AZ37" s="228">
        <v>1</v>
      </c>
      <c r="BA37" s="228">
        <f>IF(AZ37=1,G37,0)</f>
        <v>0</v>
      </c>
      <c r="BB37" s="228">
        <f>IF(AZ37=2,G37,0)</f>
        <v>0</v>
      </c>
      <c r="BC37" s="228">
        <f>IF(AZ37=3,G37,0)</f>
        <v>0</v>
      </c>
      <c r="BD37" s="228">
        <f>IF(AZ37=4,G37,0)</f>
        <v>0</v>
      </c>
      <c r="BE37" s="228">
        <f>IF(AZ37=5,G37,0)</f>
        <v>0</v>
      </c>
      <c r="CA37" s="255">
        <v>1</v>
      </c>
      <c r="CB37" s="255">
        <v>1</v>
      </c>
    </row>
    <row r="38" spans="1:80" x14ac:dyDescent="0.2">
      <c r="A38" s="264"/>
      <c r="B38" s="267"/>
      <c r="C38" s="530" t="s">
        <v>149</v>
      </c>
      <c r="D38" s="531"/>
      <c r="E38" s="268">
        <v>15.004099999999999</v>
      </c>
      <c r="F38" s="269"/>
      <c r="G38" s="270"/>
      <c r="H38" s="271"/>
      <c r="I38" s="265"/>
      <c r="J38" s="272"/>
      <c r="K38" s="265"/>
      <c r="M38" s="266" t="s">
        <v>149</v>
      </c>
      <c r="O38" s="255"/>
    </row>
    <row r="39" spans="1:80" x14ac:dyDescent="0.2">
      <c r="A39" s="256">
        <v>7</v>
      </c>
      <c r="B39" s="257" t="s">
        <v>150</v>
      </c>
      <c r="C39" s="258" t="s">
        <v>151</v>
      </c>
      <c r="D39" s="259" t="s">
        <v>115</v>
      </c>
      <c r="E39" s="260">
        <v>15.004099999999999</v>
      </c>
      <c r="F39" s="260"/>
      <c r="G39" s="261">
        <f>E39*F39</f>
        <v>0</v>
      </c>
      <c r="H39" s="262">
        <v>3841.04</v>
      </c>
      <c r="I39" s="263">
        <f>E39*H39</f>
        <v>57631.348264</v>
      </c>
      <c r="J39" s="262">
        <v>0</v>
      </c>
      <c r="K39" s="263">
        <f>E39*J39</f>
        <v>0</v>
      </c>
      <c r="O39" s="255">
        <v>2</v>
      </c>
      <c r="AA39" s="228">
        <v>1</v>
      </c>
      <c r="AB39" s="228">
        <v>1</v>
      </c>
      <c r="AC39" s="228">
        <v>1</v>
      </c>
      <c r="AZ39" s="228">
        <v>1</v>
      </c>
      <c r="BA39" s="228">
        <f>IF(AZ39=1,G39,0)</f>
        <v>0</v>
      </c>
      <c r="BB39" s="228">
        <f>IF(AZ39=2,G39,0)</f>
        <v>0</v>
      </c>
      <c r="BC39" s="228">
        <f>IF(AZ39=3,G39,0)</f>
        <v>0</v>
      </c>
      <c r="BD39" s="228">
        <f>IF(AZ39=4,G39,0)</f>
        <v>0</v>
      </c>
      <c r="BE39" s="228">
        <f>IF(AZ39=5,G39,0)</f>
        <v>0</v>
      </c>
      <c r="CA39" s="255">
        <v>1</v>
      </c>
      <c r="CB39" s="255">
        <v>1</v>
      </c>
    </row>
    <row r="40" spans="1:80" x14ac:dyDescent="0.2">
      <c r="A40" s="256">
        <v>8</v>
      </c>
      <c r="B40" s="257" t="s">
        <v>152</v>
      </c>
      <c r="C40" s="258" t="s">
        <v>153</v>
      </c>
      <c r="D40" s="259" t="s">
        <v>115</v>
      </c>
      <c r="E40" s="260">
        <v>15.004099999999999</v>
      </c>
      <c r="F40" s="260"/>
      <c r="G40" s="261">
        <f>E40*F40</f>
        <v>0</v>
      </c>
      <c r="H40" s="262">
        <v>3968.58</v>
      </c>
      <c r="I40" s="263">
        <f>E40*H40</f>
        <v>59544.971178</v>
      </c>
      <c r="J40" s="262">
        <v>0</v>
      </c>
      <c r="K40" s="263">
        <f>E40*J40</f>
        <v>0</v>
      </c>
      <c r="O40" s="255">
        <v>2</v>
      </c>
      <c r="AA40" s="228">
        <v>1</v>
      </c>
      <c r="AB40" s="228">
        <v>1</v>
      </c>
      <c r="AC40" s="228">
        <v>1</v>
      </c>
      <c r="AZ40" s="228">
        <v>1</v>
      </c>
      <c r="BA40" s="228">
        <f>IF(AZ40=1,G40,0)</f>
        <v>0</v>
      </c>
      <c r="BB40" s="228">
        <f>IF(AZ40=2,G40,0)</f>
        <v>0</v>
      </c>
      <c r="BC40" s="228">
        <f>IF(AZ40=3,G40,0)</f>
        <v>0</v>
      </c>
      <c r="BD40" s="228">
        <f>IF(AZ40=4,G40,0)</f>
        <v>0</v>
      </c>
      <c r="BE40" s="228">
        <f>IF(AZ40=5,G40,0)</f>
        <v>0</v>
      </c>
      <c r="CA40" s="255">
        <v>1</v>
      </c>
      <c r="CB40" s="255">
        <v>1</v>
      </c>
    </row>
    <row r="41" spans="1:80" x14ac:dyDescent="0.2">
      <c r="A41" s="256">
        <v>9</v>
      </c>
      <c r="B41" s="257" t="s">
        <v>154</v>
      </c>
      <c r="C41" s="258" t="s">
        <v>155</v>
      </c>
      <c r="D41" s="259" t="s">
        <v>115</v>
      </c>
      <c r="E41" s="260">
        <v>165.04490000000001</v>
      </c>
      <c r="F41" s="260"/>
      <c r="G41" s="261">
        <f>E41*F41</f>
        <v>0</v>
      </c>
      <c r="H41" s="262">
        <v>3432.93</v>
      </c>
      <c r="I41" s="263">
        <f>E41*H41</f>
        <v>566587.58855700004</v>
      </c>
      <c r="J41" s="262">
        <v>0</v>
      </c>
      <c r="K41" s="263">
        <f>E41*J41</f>
        <v>0</v>
      </c>
      <c r="O41" s="255">
        <v>2</v>
      </c>
      <c r="AA41" s="228">
        <v>1</v>
      </c>
      <c r="AB41" s="228">
        <v>1</v>
      </c>
      <c r="AC41" s="228">
        <v>1</v>
      </c>
      <c r="AZ41" s="228">
        <v>1</v>
      </c>
      <c r="BA41" s="228">
        <f>IF(AZ41=1,G41,0)</f>
        <v>0</v>
      </c>
      <c r="BB41" s="228">
        <f>IF(AZ41=2,G41,0)</f>
        <v>0</v>
      </c>
      <c r="BC41" s="228">
        <f>IF(AZ41=3,G41,0)</f>
        <v>0</v>
      </c>
      <c r="BD41" s="228">
        <f>IF(AZ41=4,G41,0)</f>
        <v>0</v>
      </c>
      <c r="BE41" s="228">
        <f>IF(AZ41=5,G41,0)</f>
        <v>0</v>
      </c>
      <c r="CA41" s="255">
        <v>1</v>
      </c>
      <c r="CB41" s="255">
        <v>1</v>
      </c>
    </row>
    <row r="42" spans="1:80" x14ac:dyDescent="0.2">
      <c r="A42" s="264"/>
      <c r="B42" s="267"/>
      <c r="C42" s="530" t="s">
        <v>156</v>
      </c>
      <c r="D42" s="531"/>
      <c r="E42" s="268">
        <v>165.04490000000001</v>
      </c>
      <c r="F42" s="269"/>
      <c r="G42" s="270"/>
      <c r="H42" s="271"/>
      <c r="I42" s="265"/>
      <c r="J42" s="272"/>
      <c r="K42" s="265"/>
      <c r="M42" s="266" t="s">
        <v>156</v>
      </c>
      <c r="O42" s="255"/>
    </row>
    <row r="43" spans="1:80" x14ac:dyDescent="0.2">
      <c r="A43" s="256">
        <v>10</v>
      </c>
      <c r="B43" s="257" t="s">
        <v>157</v>
      </c>
      <c r="C43" s="258" t="s">
        <v>158</v>
      </c>
      <c r="D43" s="259" t="s">
        <v>115</v>
      </c>
      <c r="E43" s="260">
        <v>15.004099999999999</v>
      </c>
      <c r="F43" s="260"/>
      <c r="G43" s="261">
        <f>E43*F43</f>
        <v>0</v>
      </c>
      <c r="H43" s="262">
        <v>730.7</v>
      </c>
      <c r="I43" s="263">
        <f>E43*H43</f>
        <v>10963.495870000001</v>
      </c>
      <c r="J43" s="262">
        <v>0</v>
      </c>
      <c r="K43" s="263">
        <f>E43*J43</f>
        <v>0</v>
      </c>
      <c r="O43" s="255">
        <v>2</v>
      </c>
      <c r="AA43" s="228">
        <v>1</v>
      </c>
      <c r="AB43" s="228">
        <v>1</v>
      </c>
      <c r="AC43" s="228">
        <v>1</v>
      </c>
      <c r="AZ43" s="228">
        <v>1</v>
      </c>
      <c r="BA43" s="228">
        <f>IF(AZ43=1,G43,0)</f>
        <v>0</v>
      </c>
      <c r="BB43" s="228">
        <f>IF(AZ43=2,G43,0)</f>
        <v>0</v>
      </c>
      <c r="BC43" s="228">
        <f>IF(AZ43=3,G43,0)</f>
        <v>0</v>
      </c>
      <c r="BD43" s="228">
        <f>IF(AZ43=4,G43,0)</f>
        <v>0</v>
      </c>
      <c r="BE43" s="228">
        <f>IF(AZ43=5,G43,0)</f>
        <v>0</v>
      </c>
      <c r="CA43" s="255">
        <v>1</v>
      </c>
      <c r="CB43" s="255">
        <v>1</v>
      </c>
    </row>
    <row r="44" spans="1:80" x14ac:dyDescent="0.2">
      <c r="A44" s="256">
        <v>11</v>
      </c>
      <c r="B44" s="257" t="s">
        <v>159</v>
      </c>
      <c r="C44" s="258" t="s">
        <v>160</v>
      </c>
      <c r="D44" s="259" t="s">
        <v>115</v>
      </c>
      <c r="E44" s="260">
        <v>15.004099999999999</v>
      </c>
      <c r="F44" s="260"/>
      <c r="G44" s="261">
        <f>E44*F44</f>
        <v>0</v>
      </c>
      <c r="H44" s="262">
        <v>4201.1400000000003</v>
      </c>
      <c r="I44" s="263">
        <f>E44*H44</f>
        <v>63034.324674000003</v>
      </c>
      <c r="J44" s="262">
        <v>0</v>
      </c>
      <c r="K44" s="263">
        <f>E44*J44</f>
        <v>0</v>
      </c>
      <c r="O44" s="255">
        <v>2</v>
      </c>
      <c r="AA44" s="228">
        <v>1</v>
      </c>
      <c r="AB44" s="228">
        <v>1</v>
      </c>
      <c r="AC44" s="228">
        <v>1</v>
      </c>
      <c r="AZ44" s="228">
        <v>1</v>
      </c>
      <c r="BA44" s="228">
        <f>IF(AZ44=1,G44,0)</f>
        <v>0</v>
      </c>
      <c r="BB44" s="228">
        <f>IF(AZ44=2,G44,0)</f>
        <v>0</v>
      </c>
      <c r="BC44" s="228">
        <f>IF(AZ44=3,G44,0)</f>
        <v>0</v>
      </c>
      <c r="BD44" s="228">
        <f>IF(AZ44=4,G44,0)</f>
        <v>0</v>
      </c>
      <c r="BE44" s="228">
        <f>IF(AZ44=5,G44,0)</f>
        <v>0</v>
      </c>
      <c r="CA44" s="255">
        <v>1</v>
      </c>
      <c r="CB44" s="255">
        <v>1</v>
      </c>
    </row>
    <row r="45" spans="1:80" x14ac:dyDescent="0.2">
      <c r="A45" s="273"/>
      <c r="B45" s="274" t="s">
        <v>104</v>
      </c>
      <c r="C45" s="275" t="s">
        <v>112</v>
      </c>
      <c r="D45" s="276"/>
      <c r="E45" s="277"/>
      <c r="F45" s="278"/>
      <c r="G45" s="279">
        <f>SUM(G7:G44)</f>
        <v>0</v>
      </c>
      <c r="H45" s="280"/>
      <c r="I45" s="281">
        <f>SUM(I7:I44)</f>
        <v>4570384.4476610003</v>
      </c>
      <c r="J45" s="280"/>
      <c r="K45" s="281">
        <f>SUM(K7:K44)</f>
        <v>0</v>
      </c>
      <c r="O45" s="255">
        <v>4</v>
      </c>
      <c r="BA45" s="282">
        <f>SUM(BA7:BA44)</f>
        <v>0</v>
      </c>
      <c r="BB45" s="282">
        <f>SUM(BB7:BB44)</f>
        <v>0</v>
      </c>
      <c r="BC45" s="282">
        <f>SUM(BC7:BC44)</f>
        <v>0</v>
      </c>
      <c r="BD45" s="282">
        <f>SUM(BD7:BD44)</f>
        <v>0</v>
      </c>
      <c r="BE45" s="282">
        <f>SUM(BE7:BE44)</f>
        <v>0</v>
      </c>
    </row>
    <row r="46" spans="1:80" x14ac:dyDescent="0.2">
      <c r="A46" s="245" t="s">
        <v>100</v>
      </c>
      <c r="B46" s="246" t="s">
        <v>161</v>
      </c>
      <c r="C46" s="247" t="s">
        <v>162</v>
      </c>
      <c r="D46" s="248"/>
      <c r="E46" s="249"/>
      <c r="F46" s="249"/>
      <c r="G46" s="250"/>
      <c r="H46" s="251"/>
      <c r="I46" s="252"/>
      <c r="J46" s="253"/>
      <c r="K46" s="254"/>
      <c r="O46" s="255">
        <v>1</v>
      </c>
    </row>
    <row r="47" spans="1:80" x14ac:dyDescent="0.2">
      <c r="A47" s="256">
        <v>12</v>
      </c>
      <c r="B47" s="257" t="s">
        <v>164</v>
      </c>
      <c r="C47" s="258" t="s">
        <v>165</v>
      </c>
      <c r="D47" s="259" t="s">
        <v>166</v>
      </c>
      <c r="E47" s="260">
        <v>9</v>
      </c>
      <c r="F47" s="260"/>
      <c r="G47" s="261">
        <f>E47*F47</f>
        <v>0</v>
      </c>
      <c r="H47" s="262">
        <v>895.5</v>
      </c>
      <c r="I47" s="263">
        <f>E47*H47</f>
        <v>8059.5</v>
      </c>
      <c r="J47" s="262">
        <v>0</v>
      </c>
      <c r="K47" s="263">
        <f>E47*J47</f>
        <v>0</v>
      </c>
      <c r="O47" s="255">
        <v>2</v>
      </c>
      <c r="AA47" s="228">
        <v>1</v>
      </c>
      <c r="AB47" s="228">
        <v>7</v>
      </c>
      <c r="AC47" s="228">
        <v>7</v>
      </c>
      <c r="AZ47" s="228">
        <v>2</v>
      </c>
      <c r="BA47" s="228">
        <f>IF(AZ47=1,G47,0)</f>
        <v>0</v>
      </c>
      <c r="BB47" s="228">
        <f>IF(AZ47=2,G47,0)</f>
        <v>0</v>
      </c>
      <c r="BC47" s="228">
        <f>IF(AZ47=3,G47,0)</f>
        <v>0</v>
      </c>
      <c r="BD47" s="228">
        <f>IF(AZ47=4,G47,0)</f>
        <v>0</v>
      </c>
      <c r="BE47" s="228">
        <f>IF(AZ47=5,G47,0)</f>
        <v>0</v>
      </c>
      <c r="CA47" s="255">
        <v>1</v>
      </c>
      <c r="CB47" s="255">
        <v>7</v>
      </c>
    </row>
    <row r="48" spans="1:80" x14ac:dyDescent="0.2">
      <c r="A48" s="256">
        <v>13</v>
      </c>
      <c r="B48" s="257" t="s">
        <v>167</v>
      </c>
      <c r="C48" s="258" t="s">
        <v>168</v>
      </c>
      <c r="D48" s="259" t="s">
        <v>166</v>
      </c>
      <c r="E48" s="260">
        <v>20</v>
      </c>
      <c r="F48" s="260"/>
      <c r="G48" s="261">
        <f>E48*F48</f>
        <v>0</v>
      </c>
      <c r="H48" s="262">
        <v>2190</v>
      </c>
      <c r="I48" s="263">
        <f>E48*H48</f>
        <v>43800</v>
      </c>
      <c r="J48" s="262">
        <v>0</v>
      </c>
      <c r="K48" s="263">
        <f>E48*J48</f>
        <v>0</v>
      </c>
      <c r="O48" s="255">
        <v>2</v>
      </c>
      <c r="AA48" s="228">
        <v>1</v>
      </c>
      <c r="AB48" s="228">
        <v>7</v>
      </c>
      <c r="AC48" s="228">
        <v>7</v>
      </c>
      <c r="AZ48" s="228">
        <v>2</v>
      </c>
      <c r="BA48" s="228">
        <f>IF(AZ48=1,G48,0)</f>
        <v>0</v>
      </c>
      <c r="BB48" s="228">
        <f>IF(AZ48=2,G48,0)</f>
        <v>0</v>
      </c>
      <c r="BC48" s="228">
        <f>IF(AZ48=3,G48,0)</f>
        <v>0</v>
      </c>
      <c r="BD48" s="228">
        <f>IF(AZ48=4,G48,0)</f>
        <v>0</v>
      </c>
      <c r="BE48" s="228">
        <f>IF(AZ48=5,G48,0)</f>
        <v>0</v>
      </c>
      <c r="CA48" s="255">
        <v>1</v>
      </c>
      <c r="CB48" s="255">
        <v>7</v>
      </c>
    </row>
    <row r="49" spans="1:80" x14ac:dyDescent="0.2">
      <c r="A49" s="264"/>
      <c r="B49" s="267"/>
      <c r="C49" s="530" t="s">
        <v>169</v>
      </c>
      <c r="D49" s="531"/>
      <c r="E49" s="268">
        <v>20</v>
      </c>
      <c r="F49" s="269"/>
      <c r="G49" s="270"/>
      <c r="H49" s="271"/>
      <c r="I49" s="265"/>
      <c r="J49" s="272"/>
      <c r="K49" s="265"/>
      <c r="M49" s="266" t="s">
        <v>169</v>
      </c>
      <c r="O49" s="255"/>
    </row>
    <row r="50" spans="1:80" x14ac:dyDescent="0.2">
      <c r="A50" s="256">
        <v>14</v>
      </c>
      <c r="B50" s="257" t="s">
        <v>170</v>
      </c>
      <c r="C50" s="258" t="s">
        <v>171</v>
      </c>
      <c r="D50" s="259" t="s">
        <v>166</v>
      </c>
      <c r="E50" s="260">
        <v>74</v>
      </c>
      <c r="F50" s="260"/>
      <c r="G50" s="261">
        <f>E50*F50</f>
        <v>0</v>
      </c>
      <c r="H50" s="262">
        <v>11433</v>
      </c>
      <c r="I50" s="263">
        <f>E50*H50</f>
        <v>846042</v>
      </c>
      <c r="J50" s="262">
        <v>0</v>
      </c>
      <c r="K50" s="263">
        <f>E50*J50</f>
        <v>0</v>
      </c>
      <c r="O50" s="255">
        <v>2</v>
      </c>
      <c r="AA50" s="228">
        <v>1</v>
      </c>
      <c r="AB50" s="228">
        <v>7</v>
      </c>
      <c r="AC50" s="228">
        <v>7</v>
      </c>
      <c r="AZ50" s="228">
        <v>2</v>
      </c>
      <c r="BA50" s="228">
        <f>IF(AZ50=1,G50,0)</f>
        <v>0</v>
      </c>
      <c r="BB50" s="228">
        <f>IF(AZ50=2,G50,0)</f>
        <v>0</v>
      </c>
      <c r="BC50" s="228">
        <f>IF(AZ50=3,G50,0)</f>
        <v>0</v>
      </c>
      <c r="BD50" s="228">
        <f>IF(AZ50=4,G50,0)</f>
        <v>0</v>
      </c>
      <c r="BE50" s="228">
        <f>IF(AZ50=5,G50,0)</f>
        <v>0</v>
      </c>
      <c r="CA50" s="255">
        <v>1</v>
      </c>
      <c r="CB50" s="255">
        <v>7</v>
      </c>
    </row>
    <row r="51" spans="1:80" x14ac:dyDescent="0.2">
      <c r="A51" s="264"/>
      <c r="B51" s="267"/>
      <c r="C51" s="530" t="s">
        <v>172</v>
      </c>
      <c r="D51" s="531"/>
      <c r="E51" s="268">
        <v>74</v>
      </c>
      <c r="F51" s="269"/>
      <c r="G51" s="270"/>
      <c r="H51" s="271"/>
      <c r="I51" s="265"/>
      <c r="J51" s="272"/>
      <c r="K51" s="265"/>
      <c r="M51" s="266" t="s">
        <v>172</v>
      </c>
      <c r="O51" s="255"/>
    </row>
    <row r="52" spans="1:80" x14ac:dyDescent="0.2">
      <c r="A52" s="256">
        <v>15</v>
      </c>
      <c r="B52" s="257" t="s">
        <v>173</v>
      </c>
      <c r="C52" s="258" t="s">
        <v>174</v>
      </c>
      <c r="D52" s="259" t="s">
        <v>166</v>
      </c>
      <c r="E52" s="260">
        <v>6.75</v>
      </c>
      <c r="F52" s="260"/>
      <c r="G52" s="261">
        <f>E52*F52</f>
        <v>0</v>
      </c>
      <c r="H52" s="262">
        <v>1293</v>
      </c>
      <c r="I52" s="263">
        <f>E52*H52</f>
        <v>8727.75</v>
      </c>
      <c r="J52" s="262">
        <v>0</v>
      </c>
      <c r="K52" s="263">
        <f>E52*J52</f>
        <v>0</v>
      </c>
      <c r="O52" s="255">
        <v>2</v>
      </c>
      <c r="AA52" s="228">
        <v>1</v>
      </c>
      <c r="AB52" s="228">
        <v>7</v>
      </c>
      <c r="AC52" s="228">
        <v>7</v>
      </c>
      <c r="AZ52" s="228">
        <v>2</v>
      </c>
      <c r="BA52" s="228">
        <f>IF(AZ52=1,G52,0)</f>
        <v>0</v>
      </c>
      <c r="BB52" s="228">
        <f>IF(AZ52=2,G52,0)</f>
        <v>0</v>
      </c>
      <c r="BC52" s="228">
        <f>IF(AZ52=3,G52,0)</f>
        <v>0</v>
      </c>
      <c r="BD52" s="228">
        <f>IF(AZ52=4,G52,0)</f>
        <v>0</v>
      </c>
      <c r="BE52" s="228">
        <f>IF(AZ52=5,G52,0)</f>
        <v>0</v>
      </c>
      <c r="CA52" s="255">
        <v>1</v>
      </c>
      <c r="CB52" s="255">
        <v>7</v>
      </c>
    </row>
    <row r="53" spans="1:80" x14ac:dyDescent="0.2">
      <c r="A53" s="264"/>
      <c r="B53" s="267"/>
      <c r="C53" s="530" t="s">
        <v>175</v>
      </c>
      <c r="D53" s="531"/>
      <c r="E53" s="268">
        <v>6.75</v>
      </c>
      <c r="F53" s="269"/>
      <c r="G53" s="270"/>
      <c r="H53" s="271"/>
      <c r="I53" s="265"/>
      <c r="J53" s="272"/>
      <c r="K53" s="265"/>
      <c r="M53" s="266" t="s">
        <v>175</v>
      </c>
      <c r="O53" s="255"/>
    </row>
    <row r="54" spans="1:80" x14ac:dyDescent="0.2">
      <c r="A54" s="256">
        <v>16</v>
      </c>
      <c r="B54" s="257" t="s">
        <v>176</v>
      </c>
      <c r="C54" s="258" t="s">
        <v>177</v>
      </c>
      <c r="D54" s="259" t="s">
        <v>166</v>
      </c>
      <c r="E54" s="260">
        <v>8</v>
      </c>
      <c r="F54" s="260"/>
      <c r="G54" s="261">
        <f>E54*F54</f>
        <v>0</v>
      </c>
      <c r="H54" s="262">
        <v>92.8</v>
      </c>
      <c r="I54" s="263">
        <f>E54*H54</f>
        <v>742.4</v>
      </c>
      <c r="J54" s="262">
        <v>0</v>
      </c>
      <c r="K54" s="263">
        <f>E54*J54</f>
        <v>0</v>
      </c>
      <c r="O54" s="255">
        <v>2</v>
      </c>
      <c r="AA54" s="228">
        <v>1</v>
      </c>
      <c r="AB54" s="228">
        <v>7</v>
      </c>
      <c r="AC54" s="228">
        <v>7</v>
      </c>
      <c r="AZ54" s="228">
        <v>2</v>
      </c>
      <c r="BA54" s="228">
        <f>IF(AZ54=1,G54,0)</f>
        <v>0</v>
      </c>
      <c r="BB54" s="228">
        <f>IF(AZ54=2,G54,0)</f>
        <v>0</v>
      </c>
      <c r="BC54" s="228">
        <f>IF(AZ54=3,G54,0)</f>
        <v>0</v>
      </c>
      <c r="BD54" s="228">
        <f>IF(AZ54=4,G54,0)</f>
        <v>0</v>
      </c>
      <c r="BE54" s="228">
        <f>IF(AZ54=5,G54,0)</f>
        <v>0</v>
      </c>
      <c r="CA54" s="255">
        <v>1</v>
      </c>
      <c r="CB54" s="255">
        <v>7</v>
      </c>
    </row>
    <row r="55" spans="1:80" x14ac:dyDescent="0.2">
      <c r="A55" s="264"/>
      <c r="B55" s="267"/>
      <c r="C55" s="530" t="s">
        <v>178</v>
      </c>
      <c r="D55" s="531"/>
      <c r="E55" s="268">
        <v>8</v>
      </c>
      <c r="F55" s="269"/>
      <c r="G55" s="270"/>
      <c r="H55" s="271"/>
      <c r="I55" s="265"/>
      <c r="J55" s="272"/>
      <c r="K55" s="265"/>
      <c r="M55" s="266" t="s">
        <v>178</v>
      </c>
      <c r="O55" s="255"/>
    </row>
    <row r="56" spans="1:80" x14ac:dyDescent="0.2">
      <c r="A56" s="256">
        <v>17</v>
      </c>
      <c r="B56" s="257" t="s">
        <v>179</v>
      </c>
      <c r="C56" s="258" t="s">
        <v>180</v>
      </c>
      <c r="D56" s="259" t="s">
        <v>166</v>
      </c>
      <c r="E56" s="260">
        <v>1</v>
      </c>
      <c r="F56" s="260"/>
      <c r="G56" s="261">
        <f t="shared" ref="G56:G66" si="0">E56*F56</f>
        <v>0</v>
      </c>
      <c r="H56" s="262">
        <v>31.1</v>
      </c>
      <c r="I56" s="263">
        <f t="shared" ref="I56:I66" si="1">E56*H56</f>
        <v>31.1</v>
      </c>
      <c r="J56" s="262">
        <v>0</v>
      </c>
      <c r="K56" s="263">
        <f t="shared" ref="K56:K66" si="2">E56*J56</f>
        <v>0</v>
      </c>
      <c r="O56" s="255">
        <v>2</v>
      </c>
      <c r="AA56" s="228">
        <v>1</v>
      </c>
      <c r="AB56" s="228">
        <v>7</v>
      </c>
      <c r="AC56" s="228">
        <v>7</v>
      </c>
      <c r="AZ56" s="228">
        <v>2</v>
      </c>
      <c r="BA56" s="228">
        <f t="shared" ref="BA56:BA66" si="3">IF(AZ56=1,G56,0)</f>
        <v>0</v>
      </c>
      <c r="BB56" s="228">
        <f t="shared" ref="BB56:BB66" si="4">IF(AZ56=2,G56,0)</f>
        <v>0</v>
      </c>
      <c r="BC56" s="228">
        <f t="shared" ref="BC56:BC66" si="5">IF(AZ56=3,G56,0)</f>
        <v>0</v>
      </c>
      <c r="BD56" s="228">
        <f t="shared" ref="BD56:BD66" si="6">IF(AZ56=4,G56,0)</f>
        <v>0</v>
      </c>
      <c r="BE56" s="228">
        <f t="shared" ref="BE56:BE66" si="7">IF(AZ56=5,G56,0)</f>
        <v>0</v>
      </c>
      <c r="CA56" s="255">
        <v>1</v>
      </c>
      <c r="CB56" s="255">
        <v>7</v>
      </c>
    </row>
    <row r="57" spans="1:80" x14ac:dyDescent="0.2">
      <c r="A57" s="256">
        <v>18</v>
      </c>
      <c r="B57" s="257" t="s">
        <v>181</v>
      </c>
      <c r="C57" s="258" t="s">
        <v>182</v>
      </c>
      <c r="D57" s="259" t="s">
        <v>183</v>
      </c>
      <c r="E57" s="260">
        <v>2</v>
      </c>
      <c r="F57" s="260"/>
      <c r="G57" s="261">
        <f t="shared" si="0"/>
        <v>0</v>
      </c>
      <c r="H57" s="262">
        <v>248</v>
      </c>
      <c r="I57" s="263">
        <f t="shared" si="1"/>
        <v>496</v>
      </c>
      <c r="J57" s="262">
        <v>0</v>
      </c>
      <c r="K57" s="263">
        <f t="shared" si="2"/>
        <v>0</v>
      </c>
      <c r="O57" s="255">
        <v>2</v>
      </c>
      <c r="AA57" s="228">
        <v>1</v>
      </c>
      <c r="AB57" s="228">
        <v>7</v>
      </c>
      <c r="AC57" s="228">
        <v>7</v>
      </c>
      <c r="AZ57" s="228">
        <v>2</v>
      </c>
      <c r="BA57" s="228">
        <f t="shared" si="3"/>
        <v>0</v>
      </c>
      <c r="BB57" s="228">
        <f t="shared" si="4"/>
        <v>0</v>
      </c>
      <c r="BC57" s="228">
        <f t="shared" si="5"/>
        <v>0</v>
      </c>
      <c r="BD57" s="228">
        <f t="shared" si="6"/>
        <v>0</v>
      </c>
      <c r="BE57" s="228">
        <f t="shared" si="7"/>
        <v>0</v>
      </c>
      <c r="CA57" s="255">
        <v>1</v>
      </c>
      <c r="CB57" s="255">
        <v>7</v>
      </c>
    </row>
    <row r="58" spans="1:80" x14ac:dyDescent="0.2">
      <c r="A58" s="256">
        <v>19</v>
      </c>
      <c r="B58" s="257" t="s">
        <v>184</v>
      </c>
      <c r="C58" s="258" t="s">
        <v>185</v>
      </c>
      <c r="D58" s="259" t="s">
        <v>183</v>
      </c>
      <c r="E58" s="260">
        <v>2</v>
      </c>
      <c r="F58" s="260"/>
      <c r="G58" s="261">
        <f t="shared" si="0"/>
        <v>0</v>
      </c>
      <c r="H58" s="262">
        <v>333</v>
      </c>
      <c r="I58" s="263">
        <f t="shared" si="1"/>
        <v>666</v>
      </c>
      <c r="J58" s="262">
        <v>0</v>
      </c>
      <c r="K58" s="263">
        <f t="shared" si="2"/>
        <v>0</v>
      </c>
      <c r="O58" s="255">
        <v>2</v>
      </c>
      <c r="AA58" s="228">
        <v>1</v>
      </c>
      <c r="AB58" s="228">
        <v>7</v>
      </c>
      <c r="AC58" s="228">
        <v>7</v>
      </c>
      <c r="AZ58" s="228">
        <v>2</v>
      </c>
      <c r="BA58" s="228">
        <f t="shared" si="3"/>
        <v>0</v>
      </c>
      <c r="BB58" s="228">
        <f t="shared" si="4"/>
        <v>0</v>
      </c>
      <c r="BC58" s="228">
        <f t="shared" si="5"/>
        <v>0</v>
      </c>
      <c r="BD58" s="228">
        <f t="shared" si="6"/>
        <v>0</v>
      </c>
      <c r="BE58" s="228">
        <f t="shared" si="7"/>
        <v>0</v>
      </c>
      <c r="CA58" s="255">
        <v>1</v>
      </c>
      <c r="CB58" s="255">
        <v>7</v>
      </c>
    </row>
    <row r="59" spans="1:80" x14ac:dyDescent="0.2">
      <c r="A59" s="256">
        <v>20</v>
      </c>
      <c r="B59" s="257" t="s">
        <v>186</v>
      </c>
      <c r="C59" s="258" t="s">
        <v>187</v>
      </c>
      <c r="D59" s="259" t="s">
        <v>183</v>
      </c>
      <c r="E59" s="260">
        <v>2</v>
      </c>
      <c r="F59" s="260"/>
      <c r="G59" s="261">
        <f t="shared" si="0"/>
        <v>0</v>
      </c>
      <c r="H59" s="262">
        <v>294</v>
      </c>
      <c r="I59" s="263">
        <f t="shared" si="1"/>
        <v>588</v>
      </c>
      <c r="J59" s="262">
        <v>0</v>
      </c>
      <c r="K59" s="263">
        <f t="shared" si="2"/>
        <v>0</v>
      </c>
      <c r="O59" s="255">
        <v>2</v>
      </c>
      <c r="AA59" s="228">
        <v>1</v>
      </c>
      <c r="AB59" s="228">
        <v>7</v>
      </c>
      <c r="AC59" s="228">
        <v>7</v>
      </c>
      <c r="AZ59" s="228">
        <v>2</v>
      </c>
      <c r="BA59" s="228">
        <f t="shared" si="3"/>
        <v>0</v>
      </c>
      <c r="BB59" s="228">
        <f t="shared" si="4"/>
        <v>0</v>
      </c>
      <c r="BC59" s="228">
        <f t="shared" si="5"/>
        <v>0</v>
      </c>
      <c r="BD59" s="228">
        <f t="shared" si="6"/>
        <v>0</v>
      </c>
      <c r="BE59" s="228">
        <f t="shared" si="7"/>
        <v>0</v>
      </c>
      <c r="CA59" s="255">
        <v>1</v>
      </c>
      <c r="CB59" s="255">
        <v>7</v>
      </c>
    </row>
    <row r="60" spans="1:80" x14ac:dyDescent="0.2">
      <c r="A60" s="256">
        <v>21</v>
      </c>
      <c r="B60" s="257" t="s">
        <v>188</v>
      </c>
      <c r="C60" s="258" t="s">
        <v>189</v>
      </c>
      <c r="D60" s="259" t="s">
        <v>190</v>
      </c>
      <c r="E60" s="260">
        <v>2.0209999999999999</v>
      </c>
      <c r="F60" s="260"/>
      <c r="G60" s="261">
        <f t="shared" si="0"/>
        <v>0</v>
      </c>
      <c r="H60" s="262">
        <v>3912.73</v>
      </c>
      <c r="I60" s="263">
        <f t="shared" si="1"/>
        <v>7907.6273299999993</v>
      </c>
      <c r="J60" s="262">
        <v>0</v>
      </c>
      <c r="K60" s="263">
        <f t="shared" si="2"/>
        <v>0</v>
      </c>
      <c r="O60" s="255">
        <v>2</v>
      </c>
      <c r="AA60" s="228">
        <v>1</v>
      </c>
      <c r="AB60" s="228">
        <v>7</v>
      </c>
      <c r="AC60" s="228">
        <v>7</v>
      </c>
      <c r="AZ60" s="228">
        <v>2</v>
      </c>
      <c r="BA60" s="228">
        <f t="shared" si="3"/>
        <v>0</v>
      </c>
      <c r="BB60" s="228">
        <f t="shared" si="4"/>
        <v>0</v>
      </c>
      <c r="BC60" s="228">
        <f t="shared" si="5"/>
        <v>0</v>
      </c>
      <c r="BD60" s="228">
        <f t="shared" si="6"/>
        <v>0</v>
      </c>
      <c r="BE60" s="228">
        <f t="shared" si="7"/>
        <v>0</v>
      </c>
      <c r="CA60" s="255">
        <v>1</v>
      </c>
      <c r="CB60" s="255">
        <v>7</v>
      </c>
    </row>
    <row r="61" spans="1:80" x14ac:dyDescent="0.2">
      <c r="A61" s="256">
        <v>22</v>
      </c>
      <c r="B61" s="257" t="s">
        <v>191</v>
      </c>
      <c r="C61" s="258" t="s">
        <v>192</v>
      </c>
      <c r="D61" s="259" t="s">
        <v>183</v>
      </c>
      <c r="E61" s="260">
        <v>2</v>
      </c>
      <c r="F61" s="260"/>
      <c r="G61" s="261">
        <f t="shared" si="0"/>
        <v>0</v>
      </c>
      <c r="H61" s="262">
        <v>816</v>
      </c>
      <c r="I61" s="263">
        <f t="shared" si="1"/>
        <v>1632</v>
      </c>
      <c r="J61" s="262">
        <v>0</v>
      </c>
      <c r="K61" s="263">
        <f t="shared" si="2"/>
        <v>0</v>
      </c>
      <c r="O61" s="255">
        <v>2</v>
      </c>
      <c r="AA61" s="228">
        <v>1</v>
      </c>
      <c r="AB61" s="228">
        <v>7</v>
      </c>
      <c r="AC61" s="228">
        <v>7</v>
      </c>
      <c r="AZ61" s="228">
        <v>2</v>
      </c>
      <c r="BA61" s="228">
        <f t="shared" si="3"/>
        <v>0</v>
      </c>
      <c r="BB61" s="228">
        <f t="shared" si="4"/>
        <v>0</v>
      </c>
      <c r="BC61" s="228">
        <f t="shared" si="5"/>
        <v>0</v>
      </c>
      <c r="BD61" s="228">
        <f t="shared" si="6"/>
        <v>0</v>
      </c>
      <c r="BE61" s="228">
        <f t="shared" si="7"/>
        <v>0</v>
      </c>
      <c r="CA61" s="255">
        <v>1</v>
      </c>
      <c r="CB61" s="255">
        <v>7</v>
      </c>
    </row>
    <row r="62" spans="1:80" x14ac:dyDescent="0.2">
      <c r="A62" s="256">
        <v>23</v>
      </c>
      <c r="B62" s="257" t="s">
        <v>193</v>
      </c>
      <c r="C62" s="258" t="s">
        <v>194</v>
      </c>
      <c r="D62" s="259" t="s">
        <v>166</v>
      </c>
      <c r="E62" s="260">
        <v>4</v>
      </c>
      <c r="F62" s="260"/>
      <c r="G62" s="261">
        <f t="shared" si="0"/>
        <v>0</v>
      </c>
      <c r="H62" s="262">
        <v>1012</v>
      </c>
      <c r="I62" s="263">
        <f t="shared" si="1"/>
        <v>4048</v>
      </c>
      <c r="J62" s="262">
        <v>0</v>
      </c>
      <c r="K62" s="263">
        <f t="shared" si="2"/>
        <v>0</v>
      </c>
      <c r="O62" s="255">
        <v>2</v>
      </c>
      <c r="AA62" s="228">
        <v>1</v>
      </c>
      <c r="AB62" s="228">
        <v>7</v>
      </c>
      <c r="AC62" s="228">
        <v>7</v>
      </c>
      <c r="AZ62" s="228">
        <v>2</v>
      </c>
      <c r="BA62" s="228">
        <f t="shared" si="3"/>
        <v>0</v>
      </c>
      <c r="BB62" s="228">
        <f t="shared" si="4"/>
        <v>0</v>
      </c>
      <c r="BC62" s="228">
        <f t="shared" si="5"/>
        <v>0</v>
      </c>
      <c r="BD62" s="228">
        <f t="shared" si="6"/>
        <v>0</v>
      </c>
      <c r="BE62" s="228">
        <f t="shared" si="7"/>
        <v>0</v>
      </c>
      <c r="CA62" s="255">
        <v>1</v>
      </c>
      <c r="CB62" s="255">
        <v>7</v>
      </c>
    </row>
    <row r="63" spans="1:80" x14ac:dyDescent="0.2">
      <c r="A63" s="256">
        <v>24</v>
      </c>
      <c r="B63" s="257" t="s">
        <v>195</v>
      </c>
      <c r="C63" s="258" t="s">
        <v>196</v>
      </c>
      <c r="D63" s="259" t="s">
        <v>166</v>
      </c>
      <c r="E63" s="260">
        <v>1</v>
      </c>
      <c r="F63" s="260"/>
      <c r="G63" s="261">
        <f t="shared" si="0"/>
        <v>0</v>
      </c>
      <c r="H63" s="262">
        <v>232</v>
      </c>
      <c r="I63" s="263">
        <f t="shared" si="1"/>
        <v>232</v>
      </c>
      <c r="J63" s="262">
        <v>0</v>
      </c>
      <c r="K63" s="263">
        <f t="shared" si="2"/>
        <v>0</v>
      </c>
      <c r="O63" s="255">
        <v>2</v>
      </c>
      <c r="AA63" s="228">
        <v>1</v>
      </c>
      <c r="AB63" s="228">
        <v>7</v>
      </c>
      <c r="AC63" s="228">
        <v>7</v>
      </c>
      <c r="AZ63" s="228">
        <v>2</v>
      </c>
      <c r="BA63" s="228">
        <f t="shared" si="3"/>
        <v>0</v>
      </c>
      <c r="BB63" s="228">
        <f t="shared" si="4"/>
        <v>0</v>
      </c>
      <c r="BC63" s="228">
        <f t="shared" si="5"/>
        <v>0</v>
      </c>
      <c r="BD63" s="228">
        <f t="shared" si="6"/>
        <v>0</v>
      </c>
      <c r="BE63" s="228">
        <f t="shared" si="7"/>
        <v>0</v>
      </c>
      <c r="CA63" s="255">
        <v>1</v>
      </c>
      <c r="CB63" s="255">
        <v>7</v>
      </c>
    </row>
    <row r="64" spans="1:80" x14ac:dyDescent="0.2">
      <c r="A64" s="256">
        <v>25</v>
      </c>
      <c r="B64" s="257" t="s">
        <v>197</v>
      </c>
      <c r="C64" s="258" t="s">
        <v>198</v>
      </c>
      <c r="D64" s="259" t="s">
        <v>166</v>
      </c>
      <c r="E64" s="260">
        <v>7</v>
      </c>
      <c r="F64" s="260"/>
      <c r="G64" s="261">
        <f t="shared" si="0"/>
        <v>0</v>
      </c>
      <c r="H64" s="262">
        <v>1781.5</v>
      </c>
      <c r="I64" s="263">
        <f t="shared" si="1"/>
        <v>12470.5</v>
      </c>
      <c r="J64" s="262">
        <v>0</v>
      </c>
      <c r="K64" s="263">
        <f t="shared" si="2"/>
        <v>0</v>
      </c>
      <c r="O64" s="255">
        <v>2</v>
      </c>
      <c r="AA64" s="228">
        <v>1</v>
      </c>
      <c r="AB64" s="228">
        <v>7</v>
      </c>
      <c r="AC64" s="228">
        <v>7</v>
      </c>
      <c r="AZ64" s="228">
        <v>2</v>
      </c>
      <c r="BA64" s="228">
        <f t="shared" si="3"/>
        <v>0</v>
      </c>
      <c r="BB64" s="228">
        <f t="shared" si="4"/>
        <v>0</v>
      </c>
      <c r="BC64" s="228">
        <f t="shared" si="5"/>
        <v>0</v>
      </c>
      <c r="BD64" s="228">
        <f t="shared" si="6"/>
        <v>0</v>
      </c>
      <c r="BE64" s="228">
        <f t="shared" si="7"/>
        <v>0</v>
      </c>
      <c r="CA64" s="255">
        <v>1</v>
      </c>
      <c r="CB64" s="255">
        <v>7</v>
      </c>
    </row>
    <row r="65" spans="1:80" x14ac:dyDescent="0.2">
      <c r="A65" s="256">
        <v>26</v>
      </c>
      <c r="B65" s="257" t="s">
        <v>199</v>
      </c>
      <c r="C65" s="258" t="s">
        <v>200</v>
      </c>
      <c r="D65" s="259" t="s">
        <v>166</v>
      </c>
      <c r="E65" s="260">
        <v>2</v>
      </c>
      <c r="F65" s="260"/>
      <c r="G65" s="261">
        <f t="shared" si="0"/>
        <v>0</v>
      </c>
      <c r="H65" s="262">
        <v>1628</v>
      </c>
      <c r="I65" s="263">
        <f t="shared" si="1"/>
        <v>3256</v>
      </c>
      <c r="J65" s="262">
        <v>0</v>
      </c>
      <c r="K65" s="263">
        <f t="shared" si="2"/>
        <v>0</v>
      </c>
      <c r="O65" s="255">
        <v>2</v>
      </c>
      <c r="AA65" s="228">
        <v>1</v>
      </c>
      <c r="AB65" s="228">
        <v>7</v>
      </c>
      <c r="AC65" s="228">
        <v>7</v>
      </c>
      <c r="AZ65" s="228">
        <v>2</v>
      </c>
      <c r="BA65" s="228">
        <f t="shared" si="3"/>
        <v>0</v>
      </c>
      <c r="BB65" s="228">
        <f t="shared" si="4"/>
        <v>0</v>
      </c>
      <c r="BC65" s="228">
        <f t="shared" si="5"/>
        <v>0</v>
      </c>
      <c r="BD65" s="228">
        <f t="shared" si="6"/>
        <v>0</v>
      </c>
      <c r="BE65" s="228">
        <f t="shared" si="7"/>
        <v>0</v>
      </c>
      <c r="CA65" s="255">
        <v>1</v>
      </c>
      <c r="CB65" s="255">
        <v>7</v>
      </c>
    </row>
    <row r="66" spans="1:80" x14ac:dyDescent="0.2">
      <c r="A66" s="256">
        <v>27</v>
      </c>
      <c r="B66" s="257" t="s">
        <v>201</v>
      </c>
      <c r="C66" s="258" t="s">
        <v>202</v>
      </c>
      <c r="D66" s="259" t="s">
        <v>166</v>
      </c>
      <c r="E66" s="260">
        <v>13.5</v>
      </c>
      <c r="F66" s="260"/>
      <c r="G66" s="261">
        <f t="shared" si="0"/>
        <v>0</v>
      </c>
      <c r="H66" s="262">
        <v>8140.5</v>
      </c>
      <c r="I66" s="263">
        <f t="shared" si="1"/>
        <v>109896.75</v>
      </c>
      <c r="J66" s="262">
        <v>0</v>
      </c>
      <c r="K66" s="263">
        <f t="shared" si="2"/>
        <v>0</v>
      </c>
      <c r="O66" s="255">
        <v>2</v>
      </c>
      <c r="AA66" s="228">
        <v>1</v>
      </c>
      <c r="AB66" s="228">
        <v>7</v>
      </c>
      <c r="AC66" s="228">
        <v>7</v>
      </c>
      <c r="AZ66" s="228">
        <v>2</v>
      </c>
      <c r="BA66" s="228">
        <f t="shared" si="3"/>
        <v>0</v>
      </c>
      <c r="BB66" s="228">
        <f t="shared" si="4"/>
        <v>0</v>
      </c>
      <c r="BC66" s="228">
        <f t="shared" si="5"/>
        <v>0</v>
      </c>
      <c r="BD66" s="228">
        <f t="shared" si="6"/>
        <v>0</v>
      </c>
      <c r="BE66" s="228">
        <f t="shared" si="7"/>
        <v>0</v>
      </c>
      <c r="CA66" s="255">
        <v>1</v>
      </c>
      <c r="CB66" s="255">
        <v>7</v>
      </c>
    </row>
    <row r="67" spans="1:80" x14ac:dyDescent="0.2">
      <c r="A67" s="264"/>
      <c r="B67" s="267"/>
      <c r="C67" s="530" t="s">
        <v>203</v>
      </c>
      <c r="D67" s="531"/>
      <c r="E67" s="268">
        <v>13.5</v>
      </c>
      <c r="F67" s="269"/>
      <c r="G67" s="270"/>
      <c r="H67" s="271"/>
      <c r="I67" s="265"/>
      <c r="J67" s="272"/>
      <c r="K67" s="265"/>
      <c r="M67" s="266" t="s">
        <v>203</v>
      </c>
      <c r="O67" s="255"/>
    </row>
    <row r="68" spans="1:80" x14ac:dyDescent="0.2">
      <c r="A68" s="256">
        <v>28</v>
      </c>
      <c r="B68" s="257" t="s">
        <v>204</v>
      </c>
      <c r="C68" s="258" t="s">
        <v>205</v>
      </c>
      <c r="D68" s="259" t="s">
        <v>166</v>
      </c>
      <c r="E68" s="260">
        <v>27.5</v>
      </c>
      <c r="F68" s="260"/>
      <c r="G68" s="261">
        <f>E68*F68</f>
        <v>0</v>
      </c>
      <c r="H68" s="262">
        <v>18012.5</v>
      </c>
      <c r="I68" s="263">
        <f>E68*H68</f>
        <v>495343.75</v>
      </c>
      <c r="J68" s="262">
        <v>0</v>
      </c>
      <c r="K68" s="263">
        <f>E68*J68</f>
        <v>0</v>
      </c>
      <c r="O68" s="255">
        <v>2</v>
      </c>
      <c r="AA68" s="228">
        <v>1</v>
      </c>
      <c r="AB68" s="228">
        <v>7</v>
      </c>
      <c r="AC68" s="228">
        <v>7</v>
      </c>
      <c r="AZ68" s="228">
        <v>2</v>
      </c>
      <c r="BA68" s="228">
        <f>IF(AZ68=1,G68,0)</f>
        <v>0</v>
      </c>
      <c r="BB68" s="228">
        <f>IF(AZ68=2,G68,0)</f>
        <v>0</v>
      </c>
      <c r="BC68" s="228">
        <f>IF(AZ68=3,G68,0)</f>
        <v>0</v>
      </c>
      <c r="BD68" s="228">
        <f>IF(AZ68=4,G68,0)</f>
        <v>0</v>
      </c>
      <c r="BE68" s="228">
        <f>IF(AZ68=5,G68,0)</f>
        <v>0</v>
      </c>
      <c r="CA68" s="255">
        <v>1</v>
      </c>
      <c r="CB68" s="255">
        <v>7</v>
      </c>
    </row>
    <row r="69" spans="1:80" x14ac:dyDescent="0.2">
      <c r="A69" s="264"/>
      <c r="B69" s="267"/>
      <c r="C69" s="530" t="s">
        <v>206</v>
      </c>
      <c r="D69" s="531"/>
      <c r="E69" s="268">
        <v>27.5</v>
      </c>
      <c r="F69" s="269"/>
      <c r="G69" s="270"/>
      <c r="H69" s="271"/>
      <c r="I69" s="265"/>
      <c r="J69" s="272"/>
      <c r="K69" s="265"/>
      <c r="M69" s="266" t="s">
        <v>206</v>
      </c>
      <c r="O69" s="255"/>
    </row>
    <row r="70" spans="1:80" x14ac:dyDescent="0.2">
      <c r="A70" s="256">
        <v>29</v>
      </c>
      <c r="B70" s="257" t="s">
        <v>207</v>
      </c>
      <c r="C70" s="258" t="s">
        <v>208</v>
      </c>
      <c r="D70" s="259" t="s">
        <v>166</v>
      </c>
      <c r="E70" s="260">
        <v>18.2</v>
      </c>
      <c r="F70" s="260"/>
      <c r="G70" s="261">
        <f>E70*F70</f>
        <v>0</v>
      </c>
      <c r="H70" s="262">
        <v>11502.4</v>
      </c>
      <c r="I70" s="263">
        <f>E70*H70</f>
        <v>209343.68</v>
      </c>
      <c r="J70" s="262">
        <v>0</v>
      </c>
      <c r="K70" s="263">
        <f>E70*J70</f>
        <v>0</v>
      </c>
      <c r="O70" s="255">
        <v>2</v>
      </c>
      <c r="AA70" s="228">
        <v>1</v>
      </c>
      <c r="AB70" s="228">
        <v>7</v>
      </c>
      <c r="AC70" s="228">
        <v>7</v>
      </c>
      <c r="AZ70" s="228">
        <v>2</v>
      </c>
      <c r="BA70" s="228">
        <f>IF(AZ70=1,G70,0)</f>
        <v>0</v>
      </c>
      <c r="BB70" s="228">
        <f>IF(AZ70=2,G70,0)</f>
        <v>0</v>
      </c>
      <c r="BC70" s="228">
        <f>IF(AZ70=3,G70,0)</f>
        <v>0</v>
      </c>
      <c r="BD70" s="228">
        <f>IF(AZ70=4,G70,0)</f>
        <v>0</v>
      </c>
      <c r="BE70" s="228">
        <f>IF(AZ70=5,G70,0)</f>
        <v>0</v>
      </c>
      <c r="CA70" s="255">
        <v>1</v>
      </c>
      <c r="CB70" s="255">
        <v>7</v>
      </c>
    </row>
    <row r="71" spans="1:80" x14ac:dyDescent="0.2">
      <c r="A71" s="264"/>
      <c r="B71" s="267"/>
      <c r="C71" s="530" t="s">
        <v>209</v>
      </c>
      <c r="D71" s="531"/>
      <c r="E71" s="268">
        <v>18.2</v>
      </c>
      <c r="F71" s="269"/>
      <c r="G71" s="270"/>
      <c r="H71" s="271"/>
      <c r="I71" s="265"/>
      <c r="J71" s="272"/>
      <c r="K71" s="265"/>
      <c r="M71" s="266" t="s">
        <v>209</v>
      </c>
      <c r="O71" s="255"/>
    </row>
    <row r="72" spans="1:80" x14ac:dyDescent="0.2">
      <c r="A72" s="256">
        <v>30</v>
      </c>
      <c r="B72" s="257" t="s">
        <v>210</v>
      </c>
      <c r="C72" s="258" t="s">
        <v>211</v>
      </c>
      <c r="D72" s="259" t="s">
        <v>166</v>
      </c>
      <c r="E72" s="260">
        <v>16.399999999999999</v>
      </c>
      <c r="F72" s="260"/>
      <c r="G72" s="261">
        <f>E72*F72</f>
        <v>0</v>
      </c>
      <c r="H72" s="262">
        <v>12185.2</v>
      </c>
      <c r="I72" s="263">
        <f>E72*H72</f>
        <v>199837.28</v>
      </c>
      <c r="J72" s="262">
        <v>0</v>
      </c>
      <c r="K72" s="263">
        <f>E72*J72</f>
        <v>0</v>
      </c>
      <c r="O72" s="255">
        <v>2</v>
      </c>
      <c r="AA72" s="228">
        <v>1</v>
      </c>
      <c r="AB72" s="228">
        <v>7</v>
      </c>
      <c r="AC72" s="228">
        <v>7</v>
      </c>
      <c r="AZ72" s="228">
        <v>2</v>
      </c>
      <c r="BA72" s="228">
        <f>IF(AZ72=1,G72,0)</f>
        <v>0</v>
      </c>
      <c r="BB72" s="228">
        <f>IF(AZ72=2,G72,0)</f>
        <v>0</v>
      </c>
      <c r="BC72" s="228">
        <f>IF(AZ72=3,G72,0)</f>
        <v>0</v>
      </c>
      <c r="BD72" s="228">
        <f>IF(AZ72=4,G72,0)</f>
        <v>0</v>
      </c>
      <c r="BE72" s="228">
        <f>IF(AZ72=5,G72,0)</f>
        <v>0</v>
      </c>
      <c r="CA72" s="255">
        <v>1</v>
      </c>
      <c r="CB72" s="255">
        <v>7</v>
      </c>
    </row>
    <row r="73" spans="1:80" x14ac:dyDescent="0.2">
      <c r="A73" s="264"/>
      <c r="B73" s="267"/>
      <c r="C73" s="530" t="s">
        <v>212</v>
      </c>
      <c r="D73" s="531"/>
      <c r="E73" s="268">
        <v>16.399999999999999</v>
      </c>
      <c r="F73" s="269"/>
      <c r="G73" s="270"/>
      <c r="H73" s="271"/>
      <c r="I73" s="265"/>
      <c r="J73" s="272"/>
      <c r="K73" s="265"/>
      <c r="M73" s="266" t="s">
        <v>212</v>
      </c>
      <c r="O73" s="255"/>
    </row>
    <row r="74" spans="1:80" x14ac:dyDescent="0.2">
      <c r="A74" s="256">
        <v>31</v>
      </c>
      <c r="B74" s="257" t="s">
        <v>213</v>
      </c>
      <c r="C74" s="258" t="s">
        <v>214</v>
      </c>
      <c r="D74" s="259" t="s">
        <v>166</v>
      </c>
      <c r="E74" s="260">
        <v>7.9</v>
      </c>
      <c r="F74" s="260"/>
      <c r="G74" s="261">
        <f t="shared" ref="G74:G81" si="8">E74*F74</f>
        <v>0</v>
      </c>
      <c r="H74" s="262">
        <v>5537.9</v>
      </c>
      <c r="I74" s="263">
        <f t="shared" ref="I74:I81" si="9">E74*H74</f>
        <v>43749.409999999996</v>
      </c>
      <c r="J74" s="262">
        <v>0</v>
      </c>
      <c r="K74" s="263">
        <f t="shared" ref="K74:K81" si="10">E74*J74</f>
        <v>0</v>
      </c>
      <c r="O74" s="255">
        <v>2</v>
      </c>
      <c r="AA74" s="228">
        <v>1</v>
      </c>
      <c r="AB74" s="228">
        <v>7</v>
      </c>
      <c r="AC74" s="228">
        <v>7</v>
      </c>
      <c r="AZ74" s="228">
        <v>2</v>
      </c>
      <c r="BA74" s="228">
        <f t="shared" ref="BA74:BA81" si="11">IF(AZ74=1,G74,0)</f>
        <v>0</v>
      </c>
      <c r="BB74" s="228">
        <f t="shared" ref="BB74:BB81" si="12">IF(AZ74=2,G74,0)</f>
        <v>0</v>
      </c>
      <c r="BC74" s="228">
        <f t="shared" ref="BC74:BC81" si="13">IF(AZ74=3,G74,0)</f>
        <v>0</v>
      </c>
      <c r="BD74" s="228">
        <f t="shared" ref="BD74:BD81" si="14">IF(AZ74=4,G74,0)</f>
        <v>0</v>
      </c>
      <c r="BE74" s="228">
        <f t="shared" ref="BE74:BE81" si="15">IF(AZ74=5,G74,0)</f>
        <v>0</v>
      </c>
      <c r="CA74" s="255">
        <v>1</v>
      </c>
      <c r="CB74" s="255">
        <v>7</v>
      </c>
    </row>
    <row r="75" spans="1:80" ht="22.5" x14ac:dyDescent="0.2">
      <c r="A75" s="256">
        <v>32</v>
      </c>
      <c r="B75" s="257" t="s">
        <v>215</v>
      </c>
      <c r="C75" s="258" t="s">
        <v>216</v>
      </c>
      <c r="D75" s="259" t="s">
        <v>183</v>
      </c>
      <c r="E75" s="260">
        <v>4</v>
      </c>
      <c r="F75" s="260"/>
      <c r="G75" s="261">
        <f t="shared" si="8"/>
        <v>0</v>
      </c>
      <c r="H75" s="262">
        <v>2208</v>
      </c>
      <c r="I75" s="263">
        <f t="shared" si="9"/>
        <v>8832</v>
      </c>
      <c r="J75" s="262">
        <v>0</v>
      </c>
      <c r="K75" s="263">
        <f t="shared" si="10"/>
        <v>0</v>
      </c>
      <c r="O75" s="255">
        <v>2</v>
      </c>
      <c r="AA75" s="228">
        <v>1</v>
      </c>
      <c r="AB75" s="228">
        <v>7</v>
      </c>
      <c r="AC75" s="228">
        <v>7</v>
      </c>
      <c r="AZ75" s="228">
        <v>2</v>
      </c>
      <c r="BA75" s="228">
        <f t="shared" si="11"/>
        <v>0</v>
      </c>
      <c r="BB75" s="228">
        <f t="shared" si="12"/>
        <v>0</v>
      </c>
      <c r="BC75" s="228">
        <f t="shared" si="13"/>
        <v>0</v>
      </c>
      <c r="BD75" s="228">
        <f t="shared" si="14"/>
        <v>0</v>
      </c>
      <c r="BE75" s="228">
        <f t="shared" si="15"/>
        <v>0</v>
      </c>
      <c r="CA75" s="255">
        <v>1</v>
      </c>
      <c r="CB75" s="255">
        <v>7</v>
      </c>
    </row>
    <row r="76" spans="1:80" x14ac:dyDescent="0.2">
      <c r="A76" s="256">
        <v>33</v>
      </c>
      <c r="B76" s="257" t="s">
        <v>217</v>
      </c>
      <c r="C76" s="258" t="s">
        <v>218</v>
      </c>
      <c r="D76" s="259" t="s">
        <v>183</v>
      </c>
      <c r="E76" s="260">
        <v>4</v>
      </c>
      <c r="F76" s="260"/>
      <c r="G76" s="261">
        <f t="shared" si="8"/>
        <v>0</v>
      </c>
      <c r="H76" s="262">
        <v>300.8</v>
      </c>
      <c r="I76" s="263">
        <f t="shared" si="9"/>
        <v>1203.2</v>
      </c>
      <c r="J76" s="262">
        <v>0</v>
      </c>
      <c r="K76" s="263">
        <f t="shared" si="10"/>
        <v>0</v>
      </c>
      <c r="O76" s="255">
        <v>2</v>
      </c>
      <c r="AA76" s="228">
        <v>1</v>
      </c>
      <c r="AB76" s="228">
        <v>7</v>
      </c>
      <c r="AC76" s="228">
        <v>7</v>
      </c>
      <c r="AZ76" s="228">
        <v>2</v>
      </c>
      <c r="BA76" s="228">
        <f t="shared" si="11"/>
        <v>0</v>
      </c>
      <c r="BB76" s="228">
        <f t="shared" si="12"/>
        <v>0</v>
      </c>
      <c r="BC76" s="228">
        <f t="shared" si="13"/>
        <v>0</v>
      </c>
      <c r="BD76" s="228">
        <f t="shared" si="14"/>
        <v>0</v>
      </c>
      <c r="BE76" s="228">
        <f t="shared" si="15"/>
        <v>0</v>
      </c>
      <c r="CA76" s="255">
        <v>1</v>
      </c>
      <c r="CB76" s="255">
        <v>7</v>
      </c>
    </row>
    <row r="77" spans="1:80" x14ac:dyDescent="0.2">
      <c r="A77" s="256">
        <v>34</v>
      </c>
      <c r="B77" s="257" t="s">
        <v>219</v>
      </c>
      <c r="C77" s="258" t="s">
        <v>220</v>
      </c>
      <c r="D77" s="259" t="s">
        <v>183</v>
      </c>
      <c r="E77" s="260">
        <v>5</v>
      </c>
      <c r="F77" s="260"/>
      <c r="G77" s="261">
        <f t="shared" si="8"/>
        <v>0</v>
      </c>
      <c r="H77" s="262">
        <v>416.5</v>
      </c>
      <c r="I77" s="263">
        <f t="shared" si="9"/>
        <v>2082.5</v>
      </c>
      <c r="J77" s="262">
        <v>0</v>
      </c>
      <c r="K77" s="263">
        <f t="shared" si="10"/>
        <v>0</v>
      </c>
      <c r="O77" s="255">
        <v>2</v>
      </c>
      <c r="AA77" s="228">
        <v>1</v>
      </c>
      <c r="AB77" s="228">
        <v>7</v>
      </c>
      <c r="AC77" s="228">
        <v>7</v>
      </c>
      <c r="AZ77" s="228">
        <v>2</v>
      </c>
      <c r="BA77" s="228">
        <f t="shared" si="11"/>
        <v>0</v>
      </c>
      <c r="BB77" s="228">
        <f t="shared" si="12"/>
        <v>0</v>
      </c>
      <c r="BC77" s="228">
        <f t="shared" si="13"/>
        <v>0</v>
      </c>
      <c r="BD77" s="228">
        <f t="shared" si="14"/>
        <v>0</v>
      </c>
      <c r="BE77" s="228">
        <f t="shared" si="15"/>
        <v>0</v>
      </c>
      <c r="CA77" s="255">
        <v>1</v>
      </c>
      <c r="CB77" s="255">
        <v>7</v>
      </c>
    </row>
    <row r="78" spans="1:80" x14ac:dyDescent="0.2">
      <c r="A78" s="256">
        <v>35</v>
      </c>
      <c r="B78" s="257" t="s">
        <v>221</v>
      </c>
      <c r="C78" s="258" t="s">
        <v>222</v>
      </c>
      <c r="D78" s="259" t="s">
        <v>183</v>
      </c>
      <c r="E78" s="260">
        <v>4</v>
      </c>
      <c r="F78" s="260"/>
      <c r="G78" s="261">
        <f t="shared" si="8"/>
        <v>0</v>
      </c>
      <c r="H78" s="262">
        <v>496</v>
      </c>
      <c r="I78" s="263">
        <f t="shared" si="9"/>
        <v>1984</v>
      </c>
      <c r="J78" s="262">
        <v>0</v>
      </c>
      <c r="K78" s="263">
        <f t="shared" si="10"/>
        <v>0</v>
      </c>
      <c r="O78" s="255">
        <v>2</v>
      </c>
      <c r="AA78" s="228">
        <v>1</v>
      </c>
      <c r="AB78" s="228">
        <v>7</v>
      </c>
      <c r="AC78" s="228">
        <v>7</v>
      </c>
      <c r="AZ78" s="228">
        <v>2</v>
      </c>
      <c r="BA78" s="228">
        <f t="shared" si="11"/>
        <v>0</v>
      </c>
      <c r="BB78" s="228">
        <f t="shared" si="12"/>
        <v>0</v>
      </c>
      <c r="BC78" s="228">
        <f t="shared" si="13"/>
        <v>0</v>
      </c>
      <c r="BD78" s="228">
        <f t="shared" si="14"/>
        <v>0</v>
      </c>
      <c r="BE78" s="228">
        <f t="shared" si="15"/>
        <v>0</v>
      </c>
      <c r="CA78" s="255">
        <v>1</v>
      </c>
      <c r="CB78" s="255">
        <v>7</v>
      </c>
    </row>
    <row r="79" spans="1:80" ht="22.5" x14ac:dyDescent="0.2">
      <c r="A79" s="256">
        <v>36</v>
      </c>
      <c r="B79" s="257" t="s">
        <v>223</v>
      </c>
      <c r="C79" s="258" t="s">
        <v>224</v>
      </c>
      <c r="D79" s="259" t="s">
        <v>183</v>
      </c>
      <c r="E79" s="260">
        <v>2</v>
      </c>
      <c r="F79" s="260"/>
      <c r="G79" s="261">
        <f t="shared" si="8"/>
        <v>0</v>
      </c>
      <c r="H79" s="262">
        <v>4890</v>
      </c>
      <c r="I79" s="263">
        <f t="shared" si="9"/>
        <v>9780</v>
      </c>
      <c r="J79" s="262">
        <v>0</v>
      </c>
      <c r="K79" s="263">
        <f t="shared" si="10"/>
        <v>0</v>
      </c>
      <c r="O79" s="255">
        <v>2</v>
      </c>
      <c r="AA79" s="228">
        <v>1</v>
      </c>
      <c r="AB79" s="228">
        <v>7</v>
      </c>
      <c r="AC79" s="228">
        <v>7</v>
      </c>
      <c r="AZ79" s="228">
        <v>2</v>
      </c>
      <c r="BA79" s="228">
        <f t="shared" si="11"/>
        <v>0</v>
      </c>
      <c r="BB79" s="228">
        <f t="shared" si="12"/>
        <v>0</v>
      </c>
      <c r="BC79" s="228">
        <f t="shared" si="13"/>
        <v>0</v>
      </c>
      <c r="BD79" s="228">
        <f t="shared" si="14"/>
        <v>0</v>
      </c>
      <c r="BE79" s="228">
        <f t="shared" si="15"/>
        <v>0</v>
      </c>
      <c r="CA79" s="255">
        <v>1</v>
      </c>
      <c r="CB79" s="255">
        <v>7</v>
      </c>
    </row>
    <row r="80" spans="1:80" ht="22.5" x14ac:dyDescent="0.2">
      <c r="A80" s="256">
        <v>37</v>
      </c>
      <c r="B80" s="257" t="s">
        <v>225</v>
      </c>
      <c r="C80" s="258" t="s">
        <v>226</v>
      </c>
      <c r="D80" s="259" t="s">
        <v>183</v>
      </c>
      <c r="E80" s="260">
        <v>2</v>
      </c>
      <c r="F80" s="260"/>
      <c r="G80" s="261">
        <f t="shared" si="8"/>
        <v>0</v>
      </c>
      <c r="H80" s="262">
        <v>648</v>
      </c>
      <c r="I80" s="263">
        <f t="shared" si="9"/>
        <v>1296</v>
      </c>
      <c r="J80" s="262">
        <v>0</v>
      </c>
      <c r="K80" s="263">
        <f t="shared" si="10"/>
        <v>0</v>
      </c>
      <c r="O80" s="255">
        <v>2</v>
      </c>
      <c r="AA80" s="228">
        <v>1</v>
      </c>
      <c r="AB80" s="228">
        <v>7</v>
      </c>
      <c r="AC80" s="228">
        <v>7</v>
      </c>
      <c r="AZ80" s="228">
        <v>2</v>
      </c>
      <c r="BA80" s="228">
        <f t="shared" si="11"/>
        <v>0</v>
      </c>
      <c r="BB80" s="228">
        <f t="shared" si="12"/>
        <v>0</v>
      </c>
      <c r="BC80" s="228">
        <f t="shared" si="13"/>
        <v>0</v>
      </c>
      <c r="BD80" s="228">
        <f t="shared" si="14"/>
        <v>0</v>
      </c>
      <c r="BE80" s="228">
        <f t="shared" si="15"/>
        <v>0</v>
      </c>
      <c r="CA80" s="255">
        <v>1</v>
      </c>
      <c r="CB80" s="255">
        <v>7</v>
      </c>
    </row>
    <row r="81" spans="1:80" x14ac:dyDescent="0.2">
      <c r="A81" s="256">
        <v>38</v>
      </c>
      <c r="B81" s="257" t="s">
        <v>227</v>
      </c>
      <c r="C81" s="258" t="s">
        <v>228</v>
      </c>
      <c r="D81" s="259" t="s">
        <v>166</v>
      </c>
      <c r="E81" s="260">
        <v>89.6</v>
      </c>
      <c r="F81" s="260"/>
      <c r="G81" s="261">
        <f t="shared" si="8"/>
        <v>0</v>
      </c>
      <c r="H81" s="262">
        <v>2114.56</v>
      </c>
      <c r="I81" s="263">
        <f t="shared" si="9"/>
        <v>189464.57599999997</v>
      </c>
      <c r="J81" s="262">
        <v>0</v>
      </c>
      <c r="K81" s="263">
        <f t="shared" si="10"/>
        <v>0</v>
      </c>
      <c r="O81" s="255">
        <v>2</v>
      </c>
      <c r="AA81" s="228">
        <v>1</v>
      </c>
      <c r="AB81" s="228">
        <v>7</v>
      </c>
      <c r="AC81" s="228">
        <v>7</v>
      </c>
      <c r="AZ81" s="228">
        <v>2</v>
      </c>
      <c r="BA81" s="228">
        <f t="shared" si="11"/>
        <v>0</v>
      </c>
      <c r="BB81" s="228">
        <f t="shared" si="12"/>
        <v>0</v>
      </c>
      <c r="BC81" s="228">
        <f t="shared" si="13"/>
        <v>0</v>
      </c>
      <c r="BD81" s="228">
        <f t="shared" si="14"/>
        <v>0</v>
      </c>
      <c r="BE81" s="228">
        <f t="shared" si="15"/>
        <v>0</v>
      </c>
      <c r="CA81" s="255">
        <v>1</v>
      </c>
      <c r="CB81" s="255">
        <v>7</v>
      </c>
    </row>
    <row r="82" spans="1:80" x14ac:dyDescent="0.2">
      <c r="A82" s="264"/>
      <c r="B82" s="267"/>
      <c r="C82" s="530" t="s">
        <v>229</v>
      </c>
      <c r="D82" s="531"/>
      <c r="E82" s="268">
        <v>89.6</v>
      </c>
      <c r="F82" s="269"/>
      <c r="G82" s="270"/>
      <c r="H82" s="271"/>
      <c r="I82" s="265"/>
      <c r="J82" s="272"/>
      <c r="K82" s="265"/>
      <c r="M82" s="266" t="s">
        <v>229</v>
      </c>
      <c r="O82" s="255"/>
    </row>
    <row r="83" spans="1:80" x14ac:dyDescent="0.2">
      <c r="A83" s="256">
        <v>39</v>
      </c>
      <c r="B83" s="257" t="s">
        <v>230</v>
      </c>
      <c r="C83" s="258" t="s">
        <v>231</v>
      </c>
      <c r="D83" s="259" t="s">
        <v>166</v>
      </c>
      <c r="E83" s="260">
        <v>7.9</v>
      </c>
      <c r="F83" s="260"/>
      <c r="G83" s="261">
        <f>E83*F83</f>
        <v>0</v>
      </c>
      <c r="H83" s="262">
        <v>242.53</v>
      </c>
      <c r="I83" s="263">
        <f>E83*H83</f>
        <v>1915.9870000000001</v>
      </c>
      <c r="J83" s="262">
        <v>0</v>
      </c>
      <c r="K83" s="263">
        <f>E83*J83</f>
        <v>0</v>
      </c>
      <c r="O83" s="255">
        <v>2</v>
      </c>
      <c r="AA83" s="228">
        <v>1</v>
      </c>
      <c r="AB83" s="228">
        <v>7</v>
      </c>
      <c r="AC83" s="228">
        <v>7</v>
      </c>
      <c r="AZ83" s="228">
        <v>2</v>
      </c>
      <c r="BA83" s="228">
        <f>IF(AZ83=1,G83,0)</f>
        <v>0</v>
      </c>
      <c r="BB83" s="228">
        <f>IF(AZ83=2,G83,0)</f>
        <v>0</v>
      </c>
      <c r="BC83" s="228">
        <f>IF(AZ83=3,G83,0)</f>
        <v>0</v>
      </c>
      <c r="BD83" s="228">
        <f>IF(AZ83=4,G83,0)</f>
        <v>0</v>
      </c>
      <c r="BE83" s="228">
        <f>IF(AZ83=5,G83,0)</f>
        <v>0</v>
      </c>
      <c r="CA83" s="255">
        <v>1</v>
      </c>
      <c r="CB83" s="255">
        <v>7</v>
      </c>
    </row>
    <row r="84" spans="1:80" x14ac:dyDescent="0.2">
      <c r="A84" s="256">
        <v>40</v>
      </c>
      <c r="B84" s="257" t="s">
        <v>232</v>
      </c>
      <c r="C84" s="258" t="s">
        <v>233</v>
      </c>
      <c r="D84" s="259" t="s">
        <v>190</v>
      </c>
      <c r="E84" s="260">
        <v>0.17319999999999999</v>
      </c>
      <c r="F84" s="260"/>
      <c r="G84" s="261">
        <f>E84*F84</f>
        <v>0</v>
      </c>
      <c r="H84" s="262">
        <v>120.58</v>
      </c>
      <c r="I84" s="263">
        <f>E84*H84</f>
        <v>20.884456</v>
      </c>
      <c r="J84" s="262">
        <v>0</v>
      </c>
      <c r="K84" s="263">
        <f>E84*J84</f>
        <v>0</v>
      </c>
      <c r="O84" s="255">
        <v>2</v>
      </c>
      <c r="AA84" s="228">
        <v>1</v>
      </c>
      <c r="AB84" s="228">
        <v>7</v>
      </c>
      <c r="AC84" s="228">
        <v>7</v>
      </c>
      <c r="AZ84" s="228">
        <v>2</v>
      </c>
      <c r="BA84" s="228">
        <f>IF(AZ84=1,G84,0)</f>
        <v>0</v>
      </c>
      <c r="BB84" s="228">
        <f>IF(AZ84=2,G84,0)</f>
        <v>0</v>
      </c>
      <c r="BC84" s="228">
        <f>IF(AZ84=3,G84,0)</f>
        <v>0</v>
      </c>
      <c r="BD84" s="228">
        <f>IF(AZ84=4,G84,0)</f>
        <v>0</v>
      </c>
      <c r="BE84" s="228">
        <f>IF(AZ84=5,G84,0)</f>
        <v>0</v>
      </c>
      <c r="CA84" s="255">
        <v>1</v>
      </c>
      <c r="CB84" s="255">
        <v>7</v>
      </c>
    </row>
    <row r="85" spans="1:80" x14ac:dyDescent="0.2">
      <c r="A85" s="273"/>
      <c r="B85" s="274" t="s">
        <v>104</v>
      </c>
      <c r="C85" s="275" t="s">
        <v>163</v>
      </c>
      <c r="D85" s="276"/>
      <c r="E85" s="277"/>
      <c r="F85" s="278"/>
      <c r="G85" s="279">
        <f>SUM(G46:G84)</f>
        <v>0</v>
      </c>
      <c r="H85" s="280"/>
      <c r="I85" s="281">
        <f>SUM(I46:I84)</f>
        <v>2213448.8947859998</v>
      </c>
      <c r="J85" s="280"/>
      <c r="K85" s="281">
        <f>SUM(K46:K84)</f>
        <v>0</v>
      </c>
      <c r="O85" s="255">
        <v>4</v>
      </c>
      <c r="BA85" s="282">
        <f>SUM(BA46:BA84)</f>
        <v>0</v>
      </c>
      <c r="BB85" s="282">
        <f>SUM(BB46:BB84)</f>
        <v>0</v>
      </c>
      <c r="BC85" s="282">
        <f>SUM(BC46:BC84)</f>
        <v>0</v>
      </c>
      <c r="BD85" s="282">
        <f>SUM(BD46:BD84)</f>
        <v>0</v>
      </c>
      <c r="BE85" s="282">
        <f>SUM(BE46:BE84)</f>
        <v>0</v>
      </c>
    </row>
    <row r="86" spans="1:80" x14ac:dyDescent="0.2">
      <c r="A86" s="245" t="s">
        <v>100</v>
      </c>
      <c r="B86" s="246" t="s">
        <v>234</v>
      </c>
      <c r="C86" s="247" t="s">
        <v>235</v>
      </c>
      <c r="D86" s="248"/>
      <c r="E86" s="249"/>
      <c r="F86" s="249"/>
      <c r="G86" s="250"/>
      <c r="H86" s="251"/>
      <c r="I86" s="252"/>
      <c r="J86" s="253"/>
      <c r="K86" s="254"/>
      <c r="O86" s="255">
        <v>1</v>
      </c>
    </row>
    <row r="87" spans="1:80" x14ac:dyDescent="0.2">
      <c r="A87" s="256">
        <v>41</v>
      </c>
      <c r="B87" s="257" t="s">
        <v>237</v>
      </c>
      <c r="C87" s="258" t="s">
        <v>238</v>
      </c>
      <c r="D87" s="259" t="s">
        <v>166</v>
      </c>
      <c r="E87" s="260">
        <v>15</v>
      </c>
      <c r="F87" s="260"/>
      <c r="G87" s="261">
        <f t="shared" ref="G87:G104" si="16">E87*F87</f>
        <v>0</v>
      </c>
      <c r="H87" s="262">
        <v>972</v>
      </c>
      <c r="I87" s="263">
        <f t="shared" ref="I87:I104" si="17">E87*H87</f>
        <v>14580</v>
      </c>
      <c r="J87" s="262">
        <v>0</v>
      </c>
      <c r="K87" s="263">
        <f t="shared" ref="K87:K104" si="18">E87*J87</f>
        <v>0</v>
      </c>
      <c r="O87" s="255">
        <v>2</v>
      </c>
      <c r="AA87" s="228">
        <v>1</v>
      </c>
      <c r="AB87" s="228">
        <v>7</v>
      </c>
      <c r="AC87" s="228">
        <v>7</v>
      </c>
      <c r="AZ87" s="228">
        <v>2</v>
      </c>
      <c r="BA87" s="228">
        <f t="shared" ref="BA87:BA104" si="19">IF(AZ87=1,G87,0)</f>
        <v>0</v>
      </c>
      <c r="BB87" s="228">
        <f t="shared" ref="BB87:BB104" si="20">IF(AZ87=2,G87,0)</f>
        <v>0</v>
      </c>
      <c r="BC87" s="228">
        <f t="shared" ref="BC87:BC104" si="21">IF(AZ87=3,G87,0)</f>
        <v>0</v>
      </c>
      <c r="BD87" s="228">
        <f t="shared" ref="BD87:BD104" si="22">IF(AZ87=4,G87,0)</f>
        <v>0</v>
      </c>
      <c r="BE87" s="228">
        <f t="shared" ref="BE87:BE104" si="23">IF(AZ87=5,G87,0)</f>
        <v>0</v>
      </c>
      <c r="CA87" s="255">
        <v>1</v>
      </c>
      <c r="CB87" s="255">
        <v>7</v>
      </c>
    </row>
    <row r="88" spans="1:80" x14ac:dyDescent="0.2">
      <c r="A88" s="256">
        <v>42</v>
      </c>
      <c r="B88" s="257" t="s">
        <v>239</v>
      </c>
      <c r="C88" s="258" t="s">
        <v>240</v>
      </c>
      <c r="D88" s="259" t="s">
        <v>183</v>
      </c>
      <c r="E88" s="260">
        <v>18</v>
      </c>
      <c r="F88" s="260"/>
      <c r="G88" s="261">
        <f t="shared" si="16"/>
        <v>0</v>
      </c>
      <c r="H88" s="262">
        <v>768.6</v>
      </c>
      <c r="I88" s="263">
        <f t="shared" si="17"/>
        <v>13834.800000000001</v>
      </c>
      <c r="J88" s="262">
        <v>0</v>
      </c>
      <c r="K88" s="263">
        <f t="shared" si="18"/>
        <v>0</v>
      </c>
      <c r="O88" s="255">
        <v>2</v>
      </c>
      <c r="AA88" s="228">
        <v>1</v>
      </c>
      <c r="AB88" s="228">
        <v>7</v>
      </c>
      <c r="AC88" s="228">
        <v>7</v>
      </c>
      <c r="AZ88" s="228">
        <v>2</v>
      </c>
      <c r="BA88" s="228">
        <f t="shared" si="19"/>
        <v>0</v>
      </c>
      <c r="BB88" s="228">
        <f t="shared" si="20"/>
        <v>0</v>
      </c>
      <c r="BC88" s="228">
        <f t="shared" si="21"/>
        <v>0</v>
      </c>
      <c r="BD88" s="228">
        <f t="shared" si="22"/>
        <v>0</v>
      </c>
      <c r="BE88" s="228">
        <f t="shared" si="23"/>
        <v>0</v>
      </c>
      <c r="CA88" s="255">
        <v>1</v>
      </c>
      <c r="CB88" s="255">
        <v>7</v>
      </c>
    </row>
    <row r="89" spans="1:80" x14ac:dyDescent="0.2">
      <c r="A89" s="256">
        <v>43</v>
      </c>
      <c r="B89" s="257" t="s">
        <v>241</v>
      </c>
      <c r="C89" s="258" t="s">
        <v>242</v>
      </c>
      <c r="D89" s="259" t="s">
        <v>166</v>
      </c>
      <c r="E89" s="260">
        <v>15</v>
      </c>
      <c r="F89" s="260"/>
      <c r="G89" s="261">
        <f t="shared" si="16"/>
        <v>0</v>
      </c>
      <c r="H89" s="262">
        <v>403.5</v>
      </c>
      <c r="I89" s="263">
        <f t="shared" si="17"/>
        <v>6052.5</v>
      </c>
      <c r="J89" s="262">
        <v>0</v>
      </c>
      <c r="K89" s="263">
        <f t="shared" si="18"/>
        <v>0</v>
      </c>
      <c r="O89" s="255">
        <v>2</v>
      </c>
      <c r="AA89" s="228">
        <v>1</v>
      </c>
      <c r="AB89" s="228">
        <v>7</v>
      </c>
      <c r="AC89" s="228">
        <v>7</v>
      </c>
      <c r="AZ89" s="228">
        <v>2</v>
      </c>
      <c r="BA89" s="228">
        <f t="shared" si="19"/>
        <v>0</v>
      </c>
      <c r="BB89" s="228">
        <f t="shared" si="20"/>
        <v>0</v>
      </c>
      <c r="BC89" s="228">
        <f t="shared" si="21"/>
        <v>0</v>
      </c>
      <c r="BD89" s="228">
        <f t="shared" si="22"/>
        <v>0</v>
      </c>
      <c r="BE89" s="228">
        <f t="shared" si="23"/>
        <v>0</v>
      </c>
      <c r="CA89" s="255">
        <v>1</v>
      </c>
      <c r="CB89" s="255">
        <v>7</v>
      </c>
    </row>
    <row r="90" spans="1:80" x14ac:dyDescent="0.2">
      <c r="A90" s="256">
        <v>44</v>
      </c>
      <c r="B90" s="257" t="s">
        <v>243</v>
      </c>
      <c r="C90" s="258" t="s">
        <v>244</v>
      </c>
      <c r="D90" s="259" t="s">
        <v>183</v>
      </c>
      <c r="E90" s="260">
        <v>6</v>
      </c>
      <c r="F90" s="260"/>
      <c r="G90" s="261">
        <f t="shared" si="16"/>
        <v>0</v>
      </c>
      <c r="H90" s="262">
        <v>91.8</v>
      </c>
      <c r="I90" s="263">
        <f t="shared" si="17"/>
        <v>550.79999999999995</v>
      </c>
      <c r="J90" s="262">
        <v>0</v>
      </c>
      <c r="K90" s="263">
        <f t="shared" si="18"/>
        <v>0</v>
      </c>
      <c r="O90" s="255">
        <v>2</v>
      </c>
      <c r="AA90" s="228">
        <v>1</v>
      </c>
      <c r="AB90" s="228">
        <v>7</v>
      </c>
      <c r="AC90" s="228">
        <v>7</v>
      </c>
      <c r="AZ90" s="228">
        <v>2</v>
      </c>
      <c r="BA90" s="228">
        <f t="shared" si="19"/>
        <v>0</v>
      </c>
      <c r="BB90" s="228">
        <f t="shared" si="20"/>
        <v>0</v>
      </c>
      <c r="BC90" s="228">
        <f t="shared" si="21"/>
        <v>0</v>
      </c>
      <c r="BD90" s="228">
        <f t="shared" si="22"/>
        <v>0</v>
      </c>
      <c r="BE90" s="228">
        <f t="shared" si="23"/>
        <v>0</v>
      </c>
      <c r="CA90" s="255">
        <v>1</v>
      </c>
      <c r="CB90" s="255">
        <v>7</v>
      </c>
    </row>
    <row r="91" spans="1:80" x14ac:dyDescent="0.2">
      <c r="A91" s="256">
        <v>45</v>
      </c>
      <c r="B91" s="257" t="s">
        <v>245</v>
      </c>
      <c r="C91" s="258" t="s">
        <v>246</v>
      </c>
      <c r="D91" s="259" t="s">
        <v>183</v>
      </c>
      <c r="E91" s="260">
        <v>6</v>
      </c>
      <c r="F91" s="260"/>
      <c r="G91" s="261">
        <f t="shared" si="16"/>
        <v>0</v>
      </c>
      <c r="H91" s="262">
        <v>139.19999999999999</v>
      </c>
      <c r="I91" s="263">
        <f t="shared" si="17"/>
        <v>835.19999999999993</v>
      </c>
      <c r="J91" s="262">
        <v>0</v>
      </c>
      <c r="K91" s="263">
        <f t="shared" si="18"/>
        <v>0</v>
      </c>
      <c r="O91" s="255">
        <v>2</v>
      </c>
      <c r="AA91" s="228">
        <v>1</v>
      </c>
      <c r="AB91" s="228">
        <v>7</v>
      </c>
      <c r="AC91" s="228">
        <v>7</v>
      </c>
      <c r="AZ91" s="228">
        <v>2</v>
      </c>
      <c r="BA91" s="228">
        <f t="shared" si="19"/>
        <v>0</v>
      </c>
      <c r="BB91" s="228">
        <f t="shared" si="20"/>
        <v>0</v>
      </c>
      <c r="BC91" s="228">
        <f t="shared" si="21"/>
        <v>0</v>
      </c>
      <c r="BD91" s="228">
        <f t="shared" si="22"/>
        <v>0</v>
      </c>
      <c r="BE91" s="228">
        <f t="shared" si="23"/>
        <v>0</v>
      </c>
      <c r="CA91" s="255">
        <v>1</v>
      </c>
      <c r="CB91" s="255">
        <v>7</v>
      </c>
    </row>
    <row r="92" spans="1:80" x14ac:dyDescent="0.2">
      <c r="A92" s="256">
        <v>46</v>
      </c>
      <c r="B92" s="257" t="s">
        <v>247</v>
      </c>
      <c r="C92" s="258" t="s">
        <v>248</v>
      </c>
      <c r="D92" s="259" t="s">
        <v>190</v>
      </c>
      <c r="E92" s="260">
        <v>4.6699999999999998E-2</v>
      </c>
      <c r="F92" s="260"/>
      <c r="G92" s="261">
        <f t="shared" si="16"/>
        <v>0</v>
      </c>
      <c r="H92" s="262">
        <v>90.37</v>
      </c>
      <c r="I92" s="263">
        <f t="shared" si="17"/>
        <v>4.2202789999999997</v>
      </c>
      <c r="J92" s="262">
        <v>0</v>
      </c>
      <c r="K92" s="263">
        <f t="shared" si="18"/>
        <v>0</v>
      </c>
      <c r="O92" s="255">
        <v>2</v>
      </c>
      <c r="AA92" s="228">
        <v>1</v>
      </c>
      <c r="AB92" s="228">
        <v>7</v>
      </c>
      <c r="AC92" s="228">
        <v>7</v>
      </c>
      <c r="AZ92" s="228">
        <v>2</v>
      </c>
      <c r="BA92" s="228">
        <f t="shared" si="19"/>
        <v>0</v>
      </c>
      <c r="BB92" s="228">
        <f t="shared" si="20"/>
        <v>0</v>
      </c>
      <c r="BC92" s="228">
        <f t="shared" si="21"/>
        <v>0</v>
      </c>
      <c r="BD92" s="228">
        <f t="shared" si="22"/>
        <v>0</v>
      </c>
      <c r="BE92" s="228">
        <f t="shared" si="23"/>
        <v>0</v>
      </c>
      <c r="CA92" s="255">
        <v>1</v>
      </c>
      <c r="CB92" s="255">
        <v>7</v>
      </c>
    </row>
    <row r="93" spans="1:80" x14ac:dyDescent="0.2">
      <c r="A93" s="256">
        <v>47</v>
      </c>
      <c r="B93" s="257" t="s">
        <v>249</v>
      </c>
      <c r="C93" s="258" t="s">
        <v>250</v>
      </c>
      <c r="D93" s="259" t="s">
        <v>183</v>
      </c>
      <c r="E93" s="260">
        <v>21</v>
      </c>
      <c r="F93" s="260"/>
      <c r="G93" s="261">
        <f t="shared" si="16"/>
        <v>0</v>
      </c>
      <c r="H93" s="262">
        <v>4567.5</v>
      </c>
      <c r="I93" s="263">
        <f t="shared" si="17"/>
        <v>95917.5</v>
      </c>
      <c r="J93" s="262">
        <v>0</v>
      </c>
      <c r="K93" s="263">
        <f t="shared" si="18"/>
        <v>0</v>
      </c>
      <c r="O93" s="255">
        <v>2</v>
      </c>
      <c r="AA93" s="228">
        <v>1</v>
      </c>
      <c r="AB93" s="228">
        <v>7</v>
      </c>
      <c r="AC93" s="228">
        <v>7</v>
      </c>
      <c r="AZ93" s="228">
        <v>2</v>
      </c>
      <c r="BA93" s="228">
        <f t="shared" si="19"/>
        <v>0</v>
      </c>
      <c r="BB93" s="228">
        <f t="shared" si="20"/>
        <v>0</v>
      </c>
      <c r="BC93" s="228">
        <f t="shared" si="21"/>
        <v>0</v>
      </c>
      <c r="BD93" s="228">
        <f t="shared" si="22"/>
        <v>0</v>
      </c>
      <c r="BE93" s="228">
        <f t="shared" si="23"/>
        <v>0</v>
      </c>
      <c r="CA93" s="255">
        <v>1</v>
      </c>
      <c r="CB93" s="255">
        <v>7</v>
      </c>
    </row>
    <row r="94" spans="1:80" x14ac:dyDescent="0.2">
      <c r="A94" s="256">
        <v>48</v>
      </c>
      <c r="B94" s="257" t="s">
        <v>251</v>
      </c>
      <c r="C94" s="258" t="s">
        <v>252</v>
      </c>
      <c r="D94" s="259" t="s">
        <v>253</v>
      </c>
      <c r="E94" s="260">
        <v>14</v>
      </c>
      <c r="F94" s="260"/>
      <c r="G94" s="261">
        <f t="shared" si="16"/>
        <v>0</v>
      </c>
      <c r="H94" s="262">
        <v>2373</v>
      </c>
      <c r="I94" s="263">
        <f t="shared" si="17"/>
        <v>33222</v>
      </c>
      <c r="J94" s="262">
        <v>0</v>
      </c>
      <c r="K94" s="263">
        <f t="shared" si="18"/>
        <v>0</v>
      </c>
      <c r="O94" s="255">
        <v>2</v>
      </c>
      <c r="AA94" s="228">
        <v>1</v>
      </c>
      <c r="AB94" s="228">
        <v>7</v>
      </c>
      <c r="AC94" s="228">
        <v>7</v>
      </c>
      <c r="AZ94" s="228">
        <v>2</v>
      </c>
      <c r="BA94" s="228">
        <f t="shared" si="19"/>
        <v>0</v>
      </c>
      <c r="BB94" s="228">
        <f t="shared" si="20"/>
        <v>0</v>
      </c>
      <c r="BC94" s="228">
        <f t="shared" si="21"/>
        <v>0</v>
      </c>
      <c r="BD94" s="228">
        <f t="shared" si="22"/>
        <v>0</v>
      </c>
      <c r="BE94" s="228">
        <f t="shared" si="23"/>
        <v>0</v>
      </c>
      <c r="CA94" s="255">
        <v>1</v>
      </c>
      <c r="CB94" s="255">
        <v>7</v>
      </c>
    </row>
    <row r="95" spans="1:80" x14ac:dyDescent="0.2">
      <c r="A95" s="256">
        <v>49</v>
      </c>
      <c r="B95" s="257" t="s">
        <v>254</v>
      </c>
      <c r="C95" s="258" t="s">
        <v>255</v>
      </c>
      <c r="D95" s="259" t="s">
        <v>183</v>
      </c>
      <c r="E95" s="260">
        <v>21</v>
      </c>
      <c r="F95" s="260"/>
      <c r="G95" s="261">
        <f t="shared" si="16"/>
        <v>0</v>
      </c>
      <c r="H95" s="262">
        <v>4000.5</v>
      </c>
      <c r="I95" s="263">
        <f t="shared" si="17"/>
        <v>84010.5</v>
      </c>
      <c r="J95" s="262">
        <v>0</v>
      </c>
      <c r="K95" s="263">
        <f t="shared" si="18"/>
        <v>0</v>
      </c>
      <c r="O95" s="255">
        <v>2</v>
      </c>
      <c r="AA95" s="228">
        <v>1</v>
      </c>
      <c r="AB95" s="228">
        <v>7</v>
      </c>
      <c r="AC95" s="228">
        <v>7</v>
      </c>
      <c r="AZ95" s="228">
        <v>2</v>
      </c>
      <c r="BA95" s="228">
        <f t="shared" si="19"/>
        <v>0</v>
      </c>
      <c r="BB95" s="228">
        <f t="shared" si="20"/>
        <v>0</v>
      </c>
      <c r="BC95" s="228">
        <f t="shared" si="21"/>
        <v>0</v>
      </c>
      <c r="BD95" s="228">
        <f t="shared" si="22"/>
        <v>0</v>
      </c>
      <c r="BE95" s="228">
        <f t="shared" si="23"/>
        <v>0</v>
      </c>
      <c r="CA95" s="255">
        <v>1</v>
      </c>
      <c r="CB95" s="255">
        <v>7</v>
      </c>
    </row>
    <row r="96" spans="1:80" ht="22.5" x14ac:dyDescent="0.2">
      <c r="A96" s="256">
        <v>50</v>
      </c>
      <c r="B96" s="257" t="s">
        <v>256</v>
      </c>
      <c r="C96" s="258" t="s">
        <v>257</v>
      </c>
      <c r="D96" s="259" t="s">
        <v>166</v>
      </c>
      <c r="E96" s="260">
        <v>24</v>
      </c>
      <c r="F96" s="260"/>
      <c r="G96" s="261">
        <f t="shared" si="16"/>
        <v>0</v>
      </c>
      <c r="H96" s="262">
        <v>7524</v>
      </c>
      <c r="I96" s="263">
        <f t="shared" si="17"/>
        <v>180576</v>
      </c>
      <c r="J96" s="262">
        <v>0</v>
      </c>
      <c r="K96" s="263">
        <f t="shared" si="18"/>
        <v>0</v>
      </c>
      <c r="O96" s="255">
        <v>2</v>
      </c>
      <c r="AA96" s="228">
        <v>1</v>
      </c>
      <c r="AB96" s="228">
        <v>7</v>
      </c>
      <c r="AC96" s="228">
        <v>7</v>
      </c>
      <c r="AZ96" s="228">
        <v>2</v>
      </c>
      <c r="BA96" s="228">
        <f t="shared" si="19"/>
        <v>0</v>
      </c>
      <c r="BB96" s="228">
        <f t="shared" si="20"/>
        <v>0</v>
      </c>
      <c r="BC96" s="228">
        <f t="shared" si="21"/>
        <v>0</v>
      </c>
      <c r="BD96" s="228">
        <f t="shared" si="22"/>
        <v>0</v>
      </c>
      <c r="BE96" s="228">
        <f t="shared" si="23"/>
        <v>0</v>
      </c>
      <c r="CA96" s="255">
        <v>1</v>
      </c>
      <c r="CB96" s="255">
        <v>7</v>
      </c>
    </row>
    <row r="97" spans="1:80" ht="22.5" x14ac:dyDescent="0.2">
      <c r="A97" s="256">
        <v>51</v>
      </c>
      <c r="B97" s="257" t="s">
        <v>258</v>
      </c>
      <c r="C97" s="258" t="s">
        <v>259</v>
      </c>
      <c r="D97" s="259" t="s">
        <v>166</v>
      </c>
      <c r="E97" s="260">
        <v>24</v>
      </c>
      <c r="F97" s="260"/>
      <c r="G97" s="261">
        <f t="shared" si="16"/>
        <v>0</v>
      </c>
      <c r="H97" s="262">
        <v>7656</v>
      </c>
      <c r="I97" s="263">
        <f t="shared" si="17"/>
        <v>183744</v>
      </c>
      <c r="J97" s="262">
        <v>0</v>
      </c>
      <c r="K97" s="263">
        <f t="shared" si="18"/>
        <v>0</v>
      </c>
      <c r="O97" s="255">
        <v>2</v>
      </c>
      <c r="AA97" s="228">
        <v>1</v>
      </c>
      <c r="AB97" s="228">
        <v>7</v>
      </c>
      <c r="AC97" s="228">
        <v>7</v>
      </c>
      <c r="AZ97" s="228">
        <v>2</v>
      </c>
      <c r="BA97" s="228">
        <f t="shared" si="19"/>
        <v>0</v>
      </c>
      <c r="BB97" s="228">
        <f t="shared" si="20"/>
        <v>0</v>
      </c>
      <c r="BC97" s="228">
        <f t="shared" si="21"/>
        <v>0</v>
      </c>
      <c r="BD97" s="228">
        <f t="shared" si="22"/>
        <v>0</v>
      </c>
      <c r="BE97" s="228">
        <f t="shared" si="23"/>
        <v>0</v>
      </c>
      <c r="CA97" s="255">
        <v>1</v>
      </c>
      <c r="CB97" s="255">
        <v>7</v>
      </c>
    </row>
    <row r="98" spans="1:80" ht="22.5" x14ac:dyDescent="0.2">
      <c r="A98" s="256">
        <v>52</v>
      </c>
      <c r="B98" s="257" t="s">
        <v>260</v>
      </c>
      <c r="C98" s="258" t="s">
        <v>261</v>
      </c>
      <c r="D98" s="259" t="s">
        <v>166</v>
      </c>
      <c r="E98" s="260">
        <v>10</v>
      </c>
      <c r="F98" s="260"/>
      <c r="G98" s="261">
        <f t="shared" si="16"/>
        <v>0</v>
      </c>
      <c r="H98" s="262">
        <v>3795</v>
      </c>
      <c r="I98" s="263">
        <f t="shared" si="17"/>
        <v>37950</v>
      </c>
      <c r="J98" s="262">
        <v>0</v>
      </c>
      <c r="K98" s="263">
        <f t="shared" si="18"/>
        <v>0</v>
      </c>
      <c r="O98" s="255">
        <v>2</v>
      </c>
      <c r="AA98" s="228">
        <v>1</v>
      </c>
      <c r="AB98" s="228">
        <v>7</v>
      </c>
      <c r="AC98" s="228">
        <v>7</v>
      </c>
      <c r="AZ98" s="228">
        <v>2</v>
      </c>
      <c r="BA98" s="228">
        <f t="shared" si="19"/>
        <v>0</v>
      </c>
      <c r="BB98" s="228">
        <f t="shared" si="20"/>
        <v>0</v>
      </c>
      <c r="BC98" s="228">
        <f t="shared" si="21"/>
        <v>0</v>
      </c>
      <c r="BD98" s="228">
        <f t="shared" si="22"/>
        <v>0</v>
      </c>
      <c r="BE98" s="228">
        <f t="shared" si="23"/>
        <v>0</v>
      </c>
      <c r="CA98" s="255">
        <v>1</v>
      </c>
      <c r="CB98" s="255">
        <v>7</v>
      </c>
    </row>
    <row r="99" spans="1:80" ht="22.5" x14ac:dyDescent="0.2">
      <c r="A99" s="256">
        <v>53</v>
      </c>
      <c r="B99" s="257" t="s">
        <v>260</v>
      </c>
      <c r="C99" s="258" t="s">
        <v>261</v>
      </c>
      <c r="D99" s="259" t="s">
        <v>166</v>
      </c>
      <c r="E99" s="260">
        <v>10</v>
      </c>
      <c r="F99" s="260"/>
      <c r="G99" s="261">
        <f t="shared" si="16"/>
        <v>0</v>
      </c>
      <c r="H99" s="262">
        <v>3795</v>
      </c>
      <c r="I99" s="263">
        <f t="shared" si="17"/>
        <v>37950</v>
      </c>
      <c r="J99" s="262">
        <v>0</v>
      </c>
      <c r="K99" s="263">
        <f t="shared" si="18"/>
        <v>0</v>
      </c>
      <c r="O99" s="255">
        <v>2</v>
      </c>
      <c r="AA99" s="228">
        <v>1</v>
      </c>
      <c r="AB99" s="228">
        <v>7</v>
      </c>
      <c r="AC99" s="228">
        <v>7</v>
      </c>
      <c r="AZ99" s="228">
        <v>2</v>
      </c>
      <c r="BA99" s="228">
        <f t="shared" si="19"/>
        <v>0</v>
      </c>
      <c r="BB99" s="228">
        <f t="shared" si="20"/>
        <v>0</v>
      </c>
      <c r="BC99" s="228">
        <f t="shared" si="21"/>
        <v>0</v>
      </c>
      <c r="BD99" s="228">
        <f t="shared" si="22"/>
        <v>0</v>
      </c>
      <c r="BE99" s="228">
        <f t="shared" si="23"/>
        <v>0</v>
      </c>
      <c r="CA99" s="255">
        <v>1</v>
      </c>
      <c r="CB99" s="255">
        <v>7</v>
      </c>
    </row>
    <row r="100" spans="1:80" x14ac:dyDescent="0.2">
      <c r="A100" s="256">
        <v>54</v>
      </c>
      <c r="B100" s="257" t="s">
        <v>262</v>
      </c>
      <c r="C100" s="258" t="s">
        <v>263</v>
      </c>
      <c r="D100" s="259" t="s">
        <v>103</v>
      </c>
      <c r="E100" s="260">
        <v>10</v>
      </c>
      <c r="F100" s="260"/>
      <c r="G100" s="261">
        <f t="shared" si="16"/>
        <v>0</v>
      </c>
      <c r="H100" s="262">
        <v>1500</v>
      </c>
      <c r="I100" s="263">
        <f t="shared" si="17"/>
        <v>15000</v>
      </c>
      <c r="J100" s="262"/>
      <c r="K100" s="263">
        <f t="shared" si="18"/>
        <v>0</v>
      </c>
      <c r="O100" s="255">
        <v>2</v>
      </c>
      <c r="AA100" s="228">
        <v>12</v>
      </c>
      <c r="AB100" s="228">
        <v>0</v>
      </c>
      <c r="AC100" s="228">
        <v>54</v>
      </c>
      <c r="AZ100" s="228">
        <v>2</v>
      </c>
      <c r="BA100" s="228">
        <f t="shared" si="19"/>
        <v>0</v>
      </c>
      <c r="BB100" s="228">
        <f t="shared" si="20"/>
        <v>0</v>
      </c>
      <c r="BC100" s="228">
        <f t="shared" si="21"/>
        <v>0</v>
      </c>
      <c r="BD100" s="228">
        <f t="shared" si="22"/>
        <v>0</v>
      </c>
      <c r="BE100" s="228">
        <f t="shared" si="23"/>
        <v>0</v>
      </c>
      <c r="CA100" s="255">
        <v>12</v>
      </c>
      <c r="CB100" s="255">
        <v>0</v>
      </c>
    </row>
    <row r="101" spans="1:80" x14ac:dyDescent="0.2">
      <c r="A101" s="256">
        <v>55</v>
      </c>
      <c r="B101" s="257" t="s">
        <v>264</v>
      </c>
      <c r="C101" s="258" t="s">
        <v>265</v>
      </c>
      <c r="D101" s="259" t="s">
        <v>253</v>
      </c>
      <c r="E101" s="260">
        <v>4</v>
      </c>
      <c r="F101" s="260"/>
      <c r="G101" s="261">
        <f t="shared" si="16"/>
        <v>0</v>
      </c>
      <c r="H101" s="262">
        <v>1370</v>
      </c>
      <c r="I101" s="263">
        <f t="shared" si="17"/>
        <v>5480</v>
      </c>
      <c r="J101" s="262">
        <v>0</v>
      </c>
      <c r="K101" s="263">
        <f t="shared" si="18"/>
        <v>0</v>
      </c>
      <c r="O101" s="255">
        <v>2</v>
      </c>
      <c r="AA101" s="228">
        <v>1</v>
      </c>
      <c r="AB101" s="228">
        <v>7</v>
      </c>
      <c r="AC101" s="228">
        <v>7</v>
      </c>
      <c r="AZ101" s="228">
        <v>2</v>
      </c>
      <c r="BA101" s="228">
        <f t="shared" si="19"/>
        <v>0</v>
      </c>
      <c r="BB101" s="228">
        <f t="shared" si="20"/>
        <v>0</v>
      </c>
      <c r="BC101" s="228">
        <f t="shared" si="21"/>
        <v>0</v>
      </c>
      <c r="BD101" s="228">
        <f t="shared" si="22"/>
        <v>0</v>
      </c>
      <c r="BE101" s="228">
        <f t="shared" si="23"/>
        <v>0</v>
      </c>
      <c r="CA101" s="255">
        <v>1</v>
      </c>
      <c r="CB101" s="255">
        <v>7</v>
      </c>
    </row>
    <row r="102" spans="1:80" x14ac:dyDescent="0.2">
      <c r="A102" s="256">
        <v>56</v>
      </c>
      <c r="B102" s="257" t="s">
        <v>266</v>
      </c>
      <c r="C102" s="258" t="s">
        <v>267</v>
      </c>
      <c r="D102" s="259" t="s">
        <v>166</v>
      </c>
      <c r="E102" s="260">
        <v>68</v>
      </c>
      <c r="F102" s="260"/>
      <c r="G102" s="261">
        <f t="shared" si="16"/>
        <v>0</v>
      </c>
      <c r="H102" s="262">
        <v>958.8</v>
      </c>
      <c r="I102" s="263">
        <f t="shared" si="17"/>
        <v>65198.399999999994</v>
      </c>
      <c r="J102" s="262">
        <v>0</v>
      </c>
      <c r="K102" s="263">
        <f t="shared" si="18"/>
        <v>0</v>
      </c>
      <c r="O102" s="255">
        <v>2</v>
      </c>
      <c r="AA102" s="228">
        <v>1</v>
      </c>
      <c r="AB102" s="228">
        <v>7</v>
      </c>
      <c r="AC102" s="228">
        <v>7</v>
      </c>
      <c r="AZ102" s="228">
        <v>2</v>
      </c>
      <c r="BA102" s="228">
        <f t="shared" si="19"/>
        <v>0</v>
      </c>
      <c r="BB102" s="228">
        <f t="shared" si="20"/>
        <v>0</v>
      </c>
      <c r="BC102" s="228">
        <f t="shared" si="21"/>
        <v>0</v>
      </c>
      <c r="BD102" s="228">
        <f t="shared" si="22"/>
        <v>0</v>
      </c>
      <c r="BE102" s="228">
        <f t="shared" si="23"/>
        <v>0</v>
      </c>
      <c r="CA102" s="255">
        <v>1</v>
      </c>
      <c r="CB102" s="255">
        <v>7</v>
      </c>
    </row>
    <row r="103" spans="1:80" x14ac:dyDescent="0.2">
      <c r="A103" s="256">
        <v>57</v>
      </c>
      <c r="B103" s="257" t="s">
        <v>268</v>
      </c>
      <c r="C103" s="258" t="s">
        <v>269</v>
      </c>
      <c r="D103" s="259" t="s">
        <v>166</v>
      </c>
      <c r="E103" s="260">
        <v>68</v>
      </c>
      <c r="F103" s="260"/>
      <c r="G103" s="261">
        <f t="shared" si="16"/>
        <v>0</v>
      </c>
      <c r="H103" s="262">
        <v>2121.6</v>
      </c>
      <c r="I103" s="263">
        <f t="shared" si="17"/>
        <v>144268.79999999999</v>
      </c>
      <c r="J103" s="262">
        <v>0</v>
      </c>
      <c r="K103" s="263">
        <f t="shared" si="18"/>
        <v>0</v>
      </c>
      <c r="O103" s="255">
        <v>2</v>
      </c>
      <c r="AA103" s="228">
        <v>1</v>
      </c>
      <c r="AB103" s="228">
        <v>7</v>
      </c>
      <c r="AC103" s="228">
        <v>7</v>
      </c>
      <c r="AZ103" s="228">
        <v>2</v>
      </c>
      <c r="BA103" s="228">
        <f t="shared" si="19"/>
        <v>0</v>
      </c>
      <c r="BB103" s="228">
        <f t="shared" si="20"/>
        <v>0</v>
      </c>
      <c r="BC103" s="228">
        <f t="shared" si="21"/>
        <v>0</v>
      </c>
      <c r="BD103" s="228">
        <f t="shared" si="22"/>
        <v>0</v>
      </c>
      <c r="BE103" s="228">
        <f t="shared" si="23"/>
        <v>0</v>
      </c>
      <c r="CA103" s="255">
        <v>1</v>
      </c>
      <c r="CB103" s="255">
        <v>7</v>
      </c>
    </row>
    <row r="104" spans="1:80" x14ac:dyDescent="0.2">
      <c r="A104" s="256">
        <v>58</v>
      </c>
      <c r="B104" s="257" t="s">
        <v>270</v>
      </c>
      <c r="C104" s="258" t="s">
        <v>271</v>
      </c>
      <c r="D104" s="259" t="s">
        <v>190</v>
      </c>
      <c r="E104" s="260">
        <v>0.2999</v>
      </c>
      <c r="F104" s="260"/>
      <c r="G104" s="261">
        <f t="shared" si="16"/>
        <v>0</v>
      </c>
      <c r="H104" s="262">
        <v>190.4</v>
      </c>
      <c r="I104" s="263">
        <f t="shared" si="17"/>
        <v>57.100960000000001</v>
      </c>
      <c r="J104" s="262">
        <v>0</v>
      </c>
      <c r="K104" s="263">
        <f t="shared" si="18"/>
        <v>0</v>
      </c>
      <c r="O104" s="255">
        <v>2</v>
      </c>
      <c r="AA104" s="228">
        <v>1</v>
      </c>
      <c r="AB104" s="228">
        <v>7</v>
      </c>
      <c r="AC104" s="228">
        <v>7</v>
      </c>
      <c r="AZ104" s="228">
        <v>2</v>
      </c>
      <c r="BA104" s="228">
        <f t="shared" si="19"/>
        <v>0</v>
      </c>
      <c r="BB104" s="228">
        <f t="shared" si="20"/>
        <v>0</v>
      </c>
      <c r="BC104" s="228">
        <f t="shared" si="21"/>
        <v>0</v>
      </c>
      <c r="BD104" s="228">
        <f t="shared" si="22"/>
        <v>0</v>
      </c>
      <c r="BE104" s="228">
        <f t="shared" si="23"/>
        <v>0</v>
      </c>
      <c r="CA104" s="255">
        <v>1</v>
      </c>
      <c r="CB104" s="255">
        <v>7</v>
      </c>
    </row>
    <row r="105" spans="1:80" x14ac:dyDescent="0.2">
      <c r="A105" s="273"/>
      <c r="B105" s="274" t="s">
        <v>104</v>
      </c>
      <c r="C105" s="275" t="s">
        <v>236</v>
      </c>
      <c r="D105" s="276"/>
      <c r="E105" s="277"/>
      <c r="F105" s="278"/>
      <c r="G105" s="279">
        <f>SUM(G86:G104)</f>
        <v>0</v>
      </c>
      <c r="H105" s="280"/>
      <c r="I105" s="281">
        <f>SUM(I86:I104)</f>
        <v>919231.82123899995</v>
      </c>
      <c r="J105" s="280"/>
      <c r="K105" s="281">
        <f>SUM(K86:K104)</f>
        <v>0</v>
      </c>
      <c r="O105" s="255">
        <v>4</v>
      </c>
      <c r="BA105" s="282">
        <f>SUM(BA86:BA104)</f>
        <v>0</v>
      </c>
      <c r="BB105" s="282">
        <f>SUM(BB86:BB104)</f>
        <v>0</v>
      </c>
      <c r="BC105" s="282">
        <f>SUM(BC86:BC104)</f>
        <v>0</v>
      </c>
      <c r="BD105" s="282">
        <f>SUM(BD86:BD104)</f>
        <v>0</v>
      </c>
      <c r="BE105" s="282">
        <f>SUM(BE86:BE104)</f>
        <v>0</v>
      </c>
    </row>
    <row r="106" spans="1:80" x14ac:dyDescent="0.2">
      <c r="A106" s="245" t="s">
        <v>100</v>
      </c>
      <c r="B106" s="246" t="s">
        <v>272</v>
      </c>
      <c r="C106" s="247" t="s">
        <v>273</v>
      </c>
      <c r="D106" s="248"/>
      <c r="E106" s="249"/>
      <c r="F106" s="249"/>
      <c r="G106" s="250"/>
      <c r="H106" s="251"/>
      <c r="I106" s="252"/>
      <c r="J106" s="253"/>
      <c r="K106" s="254"/>
      <c r="O106" s="255">
        <v>1</v>
      </c>
    </row>
    <row r="107" spans="1:80" x14ac:dyDescent="0.2">
      <c r="A107" s="256">
        <v>59</v>
      </c>
      <c r="B107" s="257" t="s">
        <v>275</v>
      </c>
      <c r="C107" s="258" t="s">
        <v>276</v>
      </c>
      <c r="D107" s="259" t="s">
        <v>253</v>
      </c>
      <c r="E107" s="260">
        <v>2</v>
      </c>
      <c r="F107" s="260"/>
      <c r="G107" s="261">
        <f t="shared" ref="G107:G136" si="24">E107*F107</f>
        <v>0</v>
      </c>
      <c r="H107" s="262">
        <v>348</v>
      </c>
      <c r="I107" s="263">
        <f t="shared" ref="I107:I136" si="25">E107*H107</f>
        <v>696</v>
      </c>
      <c r="J107" s="262">
        <v>0</v>
      </c>
      <c r="K107" s="263">
        <f t="shared" ref="K107:K136" si="26">E107*J107</f>
        <v>0</v>
      </c>
      <c r="O107" s="255">
        <v>2</v>
      </c>
      <c r="AA107" s="228">
        <v>1</v>
      </c>
      <c r="AB107" s="228">
        <v>7</v>
      </c>
      <c r="AC107" s="228">
        <v>7</v>
      </c>
      <c r="AZ107" s="228">
        <v>2</v>
      </c>
      <c r="BA107" s="228">
        <f t="shared" ref="BA107:BA136" si="27">IF(AZ107=1,G107,0)</f>
        <v>0</v>
      </c>
      <c r="BB107" s="228">
        <f t="shared" ref="BB107:BB136" si="28">IF(AZ107=2,G107,0)</f>
        <v>0</v>
      </c>
      <c r="BC107" s="228">
        <f t="shared" ref="BC107:BC136" si="29">IF(AZ107=3,G107,0)</f>
        <v>0</v>
      </c>
      <c r="BD107" s="228">
        <f t="shared" ref="BD107:BD136" si="30">IF(AZ107=4,G107,0)</f>
        <v>0</v>
      </c>
      <c r="BE107" s="228">
        <f t="shared" ref="BE107:BE136" si="31">IF(AZ107=5,G107,0)</f>
        <v>0</v>
      </c>
      <c r="CA107" s="255">
        <v>1</v>
      </c>
      <c r="CB107" s="255">
        <v>7</v>
      </c>
    </row>
    <row r="108" spans="1:80" x14ac:dyDescent="0.2">
      <c r="A108" s="256">
        <v>60</v>
      </c>
      <c r="B108" s="257" t="s">
        <v>277</v>
      </c>
      <c r="C108" s="258" t="s">
        <v>278</v>
      </c>
      <c r="D108" s="259" t="s">
        <v>253</v>
      </c>
      <c r="E108" s="260">
        <v>3</v>
      </c>
      <c r="F108" s="260"/>
      <c r="G108" s="261">
        <f t="shared" si="24"/>
        <v>0</v>
      </c>
      <c r="H108" s="262">
        <v>429</v>
      </c>
      <c r="I108" s="263">
        <f t="shared" si="25"/>
        <v>1287</v>
      </c>
      <c r="J108" s="262">
        <v>0</v>
      </c>
      <c r="K108" s="263">
        <f t="shared" si="26"/>
        <v>0</v>
      </c>
      <c r="O108" s="255">
        <v>2</v>
      </c>
      <c r="AA108" s="228">
        <v>1</v>
      </c>
      <c r="AB108" s="228">
        <v>7</v>
      </c>
      <c r="AC108" s="228">
        <v>7</v>
      </c>
      <c r="AZ108" s="228">
        <v>2</v>
      </c>
      <c r="BA108" s="228">
        <f t="shared" si="27"/>
        <v>0</v>
      </c>
      <c r="BB108" s="228">
        <f t="shared" si="28"/>
        <v>0</v>
      </c>
      <c r="BC108" s="228">
        <f t="shared" si="29"/>
        <v>0</v>
      </c>
      <c r="BD108" s="228">
        <f t="shared" si="30"/>
        <v>0</v>
      </c>
      <c r="BE108" s="228">
        <f t="shared" si="31"/>
        <v>0</v>
      </c>
      <c r="CA108" s="255">
        <v>1</v>
      </c>
      <c r="CB108" s="255">
        <v>7</v>
      </c>
    </row>
    <row r="109" spans="1:80" x14ac:dyDescent="0.2">
      <c r="A109" s="256">
        <v>61</v>
      </c>
      <c r="B109" s="257" t="s">
        <v>279</v>
      </c>
      <c r="C109" s="258" t="s">
        <v>280</v>
      </c>
      <c r="D109" s="259" t="s">
        <v>253</v>
      </c>
      <c r="E109" s="260">
        <v>2</v>
      </c>
      <c r="F109" s="260"/>
      <c r="G109" s="261">
        <f t="shared" si="24"/>
        <v>0</v>
      </c>
      <c r="H109" s="262">
        <v>519</v>
      </c>
      <c r="I109" s="263">
        <f t="shared" si="25"/>
        <v>1038</v>
      </c>
      <c r="J109" s="262">
        <v>0</v>
      </c>
      <c r="K109" s="263">
        <f t="shared" si="26"/>
        <v>0</v>
      </c>
      <c r="O109" s="255">
        <v>2</v>
      </c>
      <c r="AA109" s="228">
        <v>1</v>
      </c>
      <c r="AB109" s="228">
        <v>7</v>
      </c>
      <c r="AC109" s="228">
        <v>7</v>
      </c>
      <c r="AZ109" s="228">
        <v>2</v>
      </c>
      <c r="BA109" s="228">
        <f t="shared" si="27"/>
        <v>0</v>
      </c>
      <c r="BB109" s="228">
        <f t="shared" si="28"/>
        <v>0</v>
      </c>
      <c r="BC109" s="228">
        <f t="shared" si="29"/>
        <v>0</v>
      </c>
      <c r="BD109" s="228">
        <f t="shared" si="30"/>
        <v>0</v>
      </c>
      <c r="BE109" s="228">
        <f t="shared" si="31"/>
        <v>0</v>
      </c>
      <c r="CA109" s="255">
        <v>1</v>
      </c>
      <c r="CB109" s="255">
        <v>7</v>
      </c>
    </row>
    <row r="110" spans="1:80" x14ac:dyDescent="0.2">
      <c r="A110" s="256">
        <v>62</v>
      </c>
      <c r="B110" s="257" t="s">
        <v>281</v>
      </c>
      <c r="C110" s="258" t="s">
        <v>282</v>
      </c>
      <c r="D110" s="259" t="s">
        <v>253</v>
      </c>
      <c r="E110" s="260">
        <v>2</v>
      </c>
      <c r="F110" s="260"/>
      <c r="G110" s="261">
        <f t="shared" si="24"/>
        <v>0</v>
      </c>
      <c r="H110" s="262">
        <v>348</v>
      </c>
      <c r="I110" s="263">
        <f t="shared" si="25"/>
        <v>696</v>
      </c>
      <c r="J110" s="262">
        <v>0</v>
      </c>
      <c r="K110" s="263">
        <f t="shared" si="26"/>
        <v>0</v>
      </c>
      <c r="O110" s="255">
        <v>2</v>
      </c>
      <c r="AA110" s="228">
        <v>1</v>
      </c>
      <c r="AB110" s="228">
        <v>7</v>
      </c>
      <c r="AC110" s="228">
        <v>7</v>
      </c>
      <c r="AZ110" s="228">
        <v>2</v>
      </c>
      <c r="BA110" s="228">
        <f t="shared" si="27"/>
        <v>0</v>
      </c>
      <c r="BB110" s="228">
        <f t="shared" si="28"/>
        <v>0</v>
      </c>
      <c r="BC110" s="228">
        <f t="shared" si="29"/>
        <v>0</v>
      </c>
      <c r="BD110" s="228">
        <f t="shared" si="30"/>
        <v>0</v>
      </c>
      <c r="BE110" s="228">
        <f t="shared" si="31"/>
        <v>0</v>
      </c>
      <c r="CA110" s="255">
        <v>1</v>
      </c>
      <c r="CB110" s="255">
        <v>7</v>
      </c>
    </row>
    <row r="111" spans="1:80" x14ac:dyDescent="0.2">
      <c r="A111" s="256">
        <v>63</v>
      </c>
      <c r="B111" s="257" t="s">
        <v>283</v>
      </c>
      <c r="C111" s="258" t="s">
        <v>284</v>
      </c>
      <c r="D111" s="259" t="s">
        <v>253</v>
      </c>
      <c r="E111" s="260">
        <v>1</v>
      </c>
      <c r="F111" s="260"/>
      <c r="G111" s="261">
        <f t="shared" si="24"/>
        <v>0</v>
      </c>
      <c r="H111" s="262">
        <v>135.5</v>
      </c>
      <c r="I111" s="263">
        <f t="shared" si="25"/>
        <v>135.5</v>
      </c>
      <c r="J111" s="262">
        <v>0</v>
      </c>
      <c r="K111" s="263">
        <f t="shared" si="26"/>
        <v>0</v>
      </c>
      <c r="O111" s="255">
        <v>2</v>
      </c>
      <c r="AA111" s="228">
        <v>1</v>
      </c>
      <c r="AB111" s="228">
        <v>7</v>
      </c>
      <c r="AC111" s="228">
        <v>7</v>
      </c>
      <c r="AZ111" s="228">
        <v>2</v>
      </c>
      <c r="BA111" s="228">
        <f t="shared" si="27"/>
        <v>0</v>
      </c>
      <c r="BB111" s="228">
        <f t="shared" si="28"/>
        <v>0</v>
      </c>
      <c r="BC111" s="228">
        <f t="shared" si="29"/>
        <v>0</v>
      </c>
      <c r="BD111" s="228">
        <f t="shared" si="30"/>
        <v>0</v>
      </c>
      <c r="BE111" s="228">
        <f t="shared" si="31"/>
        <v>0</v>
      </c>
      <c r="CA111" s="255">
        <v>1</v>
      </c>
      <c r="CB111" s="255">
        <v>7</v>
      </c>
    </row>
    <row r="112" spans="1:80" x14ac:dyDescent="0.2">
      <c r="A112" s="256">
        <v>64</v>
      </c>
      <c r="B112" s="257" t="s">
        <v>285</v>
      </c>
      <c r="C112" s="258" t="s">
        <v>286</v>
      </c>
      <c r="D112" s="259" t="s">
        <v>190</v>
      </c>
      <c r="E112" s="260">
        <v>0.52849999999999997</v>
      </c>
      <c r="F112" s="260"/>
      <c r="G112" s="261">
        <f t="shared" si="24"/>
        <v>0</v>
      </c>
      <c r="H112" s="262">
        <v>945.93</v>
      </c>
      <c r="I112" s="263">
        <f t="shared" si="25"/>
        <v>499.92400499999997</v>
      </c>
      <c r="J112" s="262">
        <v>0</v>
      </c>
      <c r="K112" s="263">
        <f t="shared" si="26"/>
        <v>0</v>
      </c>
      <c r="O112" s="255">
        <v>2</v>
      </c>
      <c r="AA112" s="228">
        <v>1</v>
      </c>
      <c r="AB112" s="228">
        <v>7</v>
      </c>
      <c r="AC112" s="228">
        <v>7</v>
      </c>
      <c r="AZ112" s="228">
        <v>2</v>
      </c>
      <c r="BA112" s="228">
        <f t="shared" si="27"/>
        <v>0</v>
      </c>
      <c r="BB112" s="228">
        <f t="shared" si="28"/>
        <v>0</v>
      </c>
      <c r="BC112" s="228">
        <f t="shared" si="29"/>
        <v>0</v>
      </c>
      <c r="BD112" s="228">
        <f t="shared" si="30"/>
        <v>0</v>
      </c>
      <c r="BE112" s="228">
        <f t="shared" si="31"/>
        <v>0</v>
      </c>
      <c r="CA112" s="255">
        <v>1</v>
      </c>
      <c r="CB112" s="255">
        <v>7</v>
      </c>
    </row>
    <row r="113" spans="1:80" x14ac:dyDescent="0.2">
      <c r="A113" s="256">
        <v>65</v>
      </c>
      <c r="B113" s="257" t="s">
        <v>287</v>
      </c>
      <c r="C113" s="258" t="s">
        <v>288</v>
      </c>
      <c r="D113" s="259" t="s">
        <v>183</v>
      </c>
      <c r="E113" s="260">
        <v>5</v>
      </c>
      <c r="F113" s="260"/>
      <c r="G113" s="261">
        <f t="shared" si="24"/>
        <v>0</v>
      </c>
      <c r="H113" s="262">
        <v>213.5</v>
      </c>
      <c r="I113" s="263">
        <f t="shared" si="25"/>
        <v>1067.5</v>
      </c>
      <c r="J113" s="262">
        <v>0</v>
      </c>
      <c r="K113" s="263">
        <f t="shared" si="26"/>
        <v>0</v>
      </c>
      <c r="O113" s="255">
        <v>2</v>
      </c>
      <c r="AA113" s="228">
        <v>1</v>
      </c>
      <c r="AB113" s="228">
        <v>7</v>
      </c>
      <c r="AC113" s="228">
        <v>7</v>
      </c>
      <c r="AZ113" s="228">
        <v>2</v>
      </c>
      <c r="BA113" s="228">
        <f t="shared" si="27"/>
        <v>0</v>
      </c>
      <c r="BB113" s="228">
        <f t="shared" si="28"/>
        <v>0</v>
      </c>
      <c r="BC113" s="228">
        <f t="shared" si="29"/>
        <v>0</v>
      </c>
      <c r="BD113" s="228">
        <f t="shared" si="30"/>
        <v>0</v>
      </c>
      <c r="BE113" s="228">
        <f t="shared" si="31"/>
        <v>0</v>
      </c>
      <c r="CA113" s="255">
        <v>1</v>
      </c>
      <c r="CB113" s="255">
        <v>7</v>
      </c>
    </row>
    <row r="114" spans="1:80" x14ac:dyDescent="0.2">
      <c r="A114" s="256">
        <v>66</v>
      </c>
      <c r="B114" s="257" t="s">
        <v>289</v>
      </c>
      <c r="C114" s="258" t="s">
        <v>290</v>
      </c>
      <c r="D114" s="259" t="s">
        <v>253</v>
      </c>
      <c r="E114" s="260">
        <v>8</v>
      </c>
      <c r="F114" s="260"/>
      <c r="G114" s="261">
        <f t="shared" si="24"/>
        <v>0</v>
      </c>
      <c r="H114" s="262">
        <v>649.6</v>
      </c>
      <c r="I114" s="263">
        <f t="shared" si="25"/>
        <v>5196.8</v>
      </c>
      <c r="J114" s="262">
        <v>0</v>
      </c>
      <c r="K114" s="263">
        <f t="shared" si="26"/>
        <v>0</v>
      </c>
      <c r="O114" s="255">
        <v>2</v>
      </c>
      <c r="AA114" s="228">
        <v>1</v>
      </c>
      <c r="AB114" s="228">
        <v>7</v>
      </c>
      <c r="AC114" s="228">
        <v>7</v>
      </c>
      <c r="AZ114" s="228">
        <v>2</v>
      </c>
      <c r="BA114" s="228">
        <f t="shared" si="27"/>
        <v>0</v>
      </c>
      <c r="BB114" s="228">
        <f t="shared" si="28"/>
        <v>0</v>
      </c>
      <c r="BC114" s="228">
        <f t="shared" si="29"/>
        <v>0</v>
      </c>
      <c r="BD114" s="228">
        <f t="shared" si="30"/>
        <v>0</v>
      </c>
      <c r="BE114" s="228">
        <f t="shared" si="31"/>
        <v>0</v>
      </c>
      <c r="CA114" s="255">
        <v>1</v>
      </c>
      <c r="CB114" s="255">
        <v>7</v>
      </c>
    </row>
    <row r="115" spans="1:80" x14ac:dyDescent="0.2">
      <c r="A115" s="256">
        <v>67</v>
      </c>
      <c r="B115" s="257" t="s">
        <v>291</v>
      </c>
      <c r="C115" s="258" t="s">
        <v>292</v>
      </c>
      <c r="D115" s="259" t="s">
        <v>183</v>
      </c>
      <c r="E115" s="260">
        <v>7</v>
      </c>
      <c r="F115" s="260"/>
      <c r="G115" s="261">
        <f t="shared" si="24"/>
        <v>0</v>
      </c>
      <c r="H115" s="262">
        <v>99.4</v>
      </c>
      <c r="I115" s="263">
        <f t="shared" si="25"/>
        <v>695.80000000000007</v>
      </c>
      <c r="J115" s="262">
        <v>0</v>
      </c>
      <c r="K115" s="263">
        <f t="shared" si="26"/>
        <v>0</v>
      </c>
      <c r="O115" s="255">
        <v>2</v>
      </c>
      <c r="AA115" s="228">
        <v>1</v>
      </c>
      <c r="AB115" s="228">
        <v>7</v>
      </c>
      <c r="AC115" s="228">
        <v>7</v>
      </c>
      <c r="AZ115" s="228">
        <v>2</v>
      </c>
      <c r="BA115" s="228">
        <f t="shared" si="27"/>
        <v>0</v>
      </c>
      <c r="BB115" s="228">
        <f t="shared" si="28"/>
        <v>0</v>
      </c>
      <c r="BC115" s="228">
        <f t="shared" si="29"/>
        <v>0</v>
      </c>
      <c r="BD115" s="228">
        <f t="shared" si="30"/>
        <v>0</v>
      </c>
      <c r="BE115" s="228">
        <f t="shared" si="31"/>
        <v>0</v>
      </c>
      <c r="CA115" s="255">
        <v>1</v>
      </c>
      <c r="CB115" s="255">
        <v>7</v>
      </c>
    </row>
    <row r="116" spans="1:80" x14ac:dyDescent="0.2">
      <c r="A116" s="256">
        <v>68</v>
      </c>
      <c r="B116" s="257" t="s">
        <v>293</v>
      </c>
      <c r="C116" s="258" t="s">
        <v>294</v>
      </c>
      <c r="D116" s="259" t="s">
        <v>253</v>
      </c>
      <c r="E116" s="260">
        <v>2</v>
      </c>
      <c r="F116" s="260"/>
      <c r="G116" s="261">
        <f t="shared" si="24"/>
        <v>0</v>
      </c>
      <c r="H116" s="262">
        <v>172.2</v>
      </c>
      <c r="I116" s="263">
        <f t="shared" si="25"/>
        <v>344.4</v>
      </c>
      <c r="J116" s="262">
        <v>0</v>
      </c>
      <c r="K116" s="263">
        <f t="shared" si="26"/>
        <v>0</v>
      </c>
      <c r="O116" s="255">
        <v>2</v>
      </c>
      <c r="AA116" s="228">
        <v>1</v>
      </c>
      <c r="AB116" s="228">
        <v>7</v>
      </c>
      <c r="AC116" s="228">
        <v>7</v>
      </c>
      <c r="AZ116" s="228">
        <v>2</v>
      </c>
      <c r="BA116" s="228">
        <f t="shared" si="27"/>
        <v>0</v>
      </c>
      <c r="BB116" s="228">
        <f t="shared" si="28"/>
        <v>0</v>
      </c>
      <c r="BC116" s="228">
        <f t="shared" si="29"/>
        <v>0</v>
      </c>
      <c r="BD116" s="228">
        <f t="shared" si="30"/>
        <v>0</v>
      </c>
      <c r="BE116" s="228">
        <f t="shared" si="31"/>
        <v>0</v>
      </c>
      <c r="CA116" s="255">
        <v>1</v>
      </c>
      <c r="CB116" s="255">
        <v>7</v>
      </c>
    </row>
    <row r="117" spans="1:80" x14ac:dyDescent="0.2">
      <c r="A117" s="256">
        <v>69</v>
      </c>
      <c r="B117" s="257" t="s">
        <v>295</v>
      </c>
      <c r="C117" s="258" t="s">
        <v>296</v>
      </c>
      <c r="D117" s="259" t="s">
        <v>190</v>
      </c>
      <c r="E117" s="260">
        <v>0.81110000000000004</v>
      </c>
      <c r="F117" s="260"/>
      <c r="G117" s="261">
        <f t="shared" si="24"/>
        <v>0</v>
      </c>
      <c r="H117" s="262">
        <v>127.97</v>
      </c>
      <c r="I117" s="263">
        <f t="shared" si="25"/>
        <v>103.79646700000001</v>
      </c>
      <c r="J117" s="262">
        <v>0</v>
      </c>
      <c r="K117" s="263">
        <f t="shared" si="26"/>
        <v>0</v>
      </c>
      <c r="O117" s="255">
        <v>2</v>
      </c>
      <c r="AA117" s="228">
        <v>1</v>
      </c>
      <c r="AB117" s="228">
        <v>7</v>
      </c>
      <c r="AC117" s="228">
        <v>7</v>
      </c>
      <c r="AZ117" s="228">
        <v>2</v>
      </c>
      <c r="BA117" s="228">
        <f t="shared" si="27"/>
        <v>0</v>
      </c>
      <c r="BB117" s="228">
        <f t="shared" si="28"/>
        <v>0</v>
      </c>
      <c r="BC117" s="228">
        <f t="shared" si="29"/>
        <v>0</v>
      </c>
      <c r="BD117" s="228">
        <f t="shared" si="30"/>
        <v>0</v>
      </c>
      <c r="BE117" s="228">
        <f t="shared" si="31"/>
        <v>0</v>
      </c>
      <c r="CA117" s="255">
        <v>1</v>
      </c>
      <c r="CB117" s="255">
        <v>7</v>
      </c>
    </row>
    <row r="118" spans="1:80" ht="22.5" x14ac:dyDescent="0.2">
      <c r="A118" s="256">
        <v>70</v>
      </c>
      <c r="B118" s="257" t="s">
        <v>297</v>
      </c>
      <c r="C118" s="258" t="s">
        <v>298</v>
      </c>
      <c r="D118" s="259" t="s">
        <v>253</v>
      </c>
      <c r="E118" s="260">
        <v>2</v>
      </c>
      <c r="F118" s="260"/>
      <c r="G118" s="261">
        <f t="shared" si="24"/>
        <v>0</v>
      </c>
      <c r="H118" s="262">
        <v>12790</v>
      </c>
      <c r="I118" s="263">
        <f t="shared" si="25"/>
        <v>25580</v>
      </c>
      <c r="J118" s="262">
        <v>0</v>
      </c>
      <c r="K118" s="263">
        <f t="shared" si="26"/>
        <v>0</v>
      </c>
      <c r="O118" s="255">
        <v>2</v>
      </c>
      <c r="AA118" s="228">
        <v>1</v>
      </c>
      <c r="AB118" s="228">
        <v>7</v>
      </c>
      <c r="AC118" s="228">
        <v>7</v>
      </c>
      <c r="AZ118" s="228">
        <v>2</v>
      </c>
      <c r="BA118" s="228">
        <f t="shared" si="27"/>
        <v>0</v>
      </c>
      <c r="BB118" s="228">
        <f t="shared" si="28"/>
        <v>0</v>
      </c>
      <c r="BC118" s="228">
        <f t="shared" si="29"/>
        <v>0</v>
      </c>
      <c r="BD118" s="228">
        <f t="shared" si="30"/>
        <v>0</v>
      </c>
      <c r="BE118" s="228">
        <f t="shared" si="31"/>
        <v>0</v>
      </c>
      <c r="CA118" s="255">
        <v>1</v>
      </c>
      <c r="CB118" s="255">
        <v>7</v>
      </c>
    </row>
    <row r="119" spans="1:80" x14ac:dyDescent="0.2">
      <c r="A119" s="256">
        <v>71</v>
      </c>
      <c r="B119" s="257" t="s">
        <v>299</v>
      </c>
      <c r="C119" s="258" t="s">
        <v>300</v>
      </c>
      <c r="D119" s="259" t="s">
        <v>253</v>
      </c>
      <c r="E119" s="260">
        <v>2</v>
      </c>
      <c r="F119" s="260"/>
      <c r="G119" s="261">
        <f t="shared" si="24"/>
        <v>0</v>
      </c>
      <c r="H119" s="262">
        <v>936</v>
      </c>
      <c r="I119" s="263">
        <f t="shared" si="25"/>
        <v>1872</v>
      </c>
      <c r="J119" s="262">
        <v>0</v>
      </c>
      <c r="K119" s="263">
        <f t="shared" si="26"/>
        <v>0</v>
      </c>
      <c r="O119" s="255">
        <v>2</v>
      </c>
      <c r="AA119" s="228">
        <v>1</v>
      </c>
      <c r="AB119" s="228">
        <v>7</v>
      </c>
      <c r="AC119" s="228">
        <v>7</v>
      </c>
      <c r="AZ119" s="228">
        <v>2</v>
      </c>
      <c r="BA119" s="228">
        <f t="shared" si="27"/>
        <v>0</v>
      </c>
      <c r="BB119" s="228">
        <f t="shared" si="28"/>
        <v>0</v>
      </c>
      <c r="BC119" s="228">
        <f t="shared" si="29"/>
        <v>0</v>
      </c>
      <c r="BD119" s="228">
        <f t="shared" si="30"/>
        <v>0</v>
      </c>
      <c r="BE119" s="228">
        <f t="shared" si="31"/>
        <v>0</v>
      </c>
      <c r="CA119" s="255">
        <v>1</v>
      </c>
      <c r="CB119" s="255">
        <v>7</v>
      </c>
    </row>
    <row r="120" spans="1:80" x14ac:dyDescent="0.2">
      <c r="A120" s="256">
        <v>72</v>
      </c>
      <c r="B120" s="257" t="s">
        <v>301</v>
      </c>
      <c r="C120" s="258" t="s">
        <v>302</v>
      </c>
      <c r="D120" s="259" t="s">
        <v>253</v>
      </c>
      <c r="E120" s="260">
        <v>4</v>
      </c>
      <c r="F120" s="260"/>
      <c r="G120" s="261">
        <f t="shared" si="24"/>
        <v>0</v>
      </c>
      <c r="H120" s="262">
        <v>7048</v>
      </c>
      <c r="I120" s="263">
        <f t="shared" si="25"/>
        <v>28192</v>
      </c>
      <c r="J120" s="262">
        <v>0</v>
      </c>
      <c r="K120" s="263">
        <f t="shared" si="26"/>
        <v>0</v>
      </c>
      <c r="O120" s="255">
        <v>2</v>
      </c>
      <c r="AA120" s="228">
        <v>1</v>
      </c>
      <c r="AB120" s="228">
        <v>7</v>
      </c>
      <c r="AC120" s="228">
        <v>7</v>
      </c>
      <c r="AZ120" s="228">
        <v>2</v>
      </c>
      <c r="BA120" s="228">
        <f t="shared" si="27"/>
        <v>0</v>
      </c>
      <c r="BB120" s="228">
        <f t="shared" si="28"/>
        <v>0</v>
      </c>
      <c r="BC120" s="228">
        <f t="shared" si="29"/>
        <v>0</v>
      </c>
      <c r="BD120" s="228">
        <f t="shared" si="30"/>
        <v>0</v>
      </c>
      <c r="BE120" s="228">
        <f t="shared" si="31"/>
        <v>0</v>
      </c>
      <c r="CA120" s="255">
        <v>1</v>
      </c>
      <c r="CB120" s="255">
        <v>7</v>
      </c>
    </row>
    <row r="121" spans="1:80" x14ac:dyDescent="0.2">
      <c r="A121" s="256">
        <v>73</v>
      </c>
      <c r="B121" s="257" t="s">
        <v>299</v>
      </c>
      <c r="C121" s="258" t="s">
        <v>300</v>
      </c>
      <c r="D121" s="259" t="s">
        <v>253</v>
      </c>
      <c r="E121" s="260">
        <v>8</v>
      </c>
      <c r="F121" s="260"/>
      <c r="G121" s="261">
        <f t="shared" si="24"/>
        <v>0</v>
      </c>
      <c r="H121" s="262">
        <v>936</v>
      </c>
      <c r="I121" s="263">
        <f t="shared" si="25"/>
        <v>7488</v>
      </c>
      <c r="J121" s="262">
        <v>0</v>
      </c>
      <c r="K121" s="263">
        <f t="shared" si="26"/>
        <v>0</v>
      </c>
      <c r="O121" s="255">
        <v>2</v>
      </c>
      <c r="AA121" s="228">
        <v>1</v>
      </c>
      <c r="AB121" s="228">
        <v>7</v>
      </c>
      <c r="AC121" s="228">
        <v>7</v>
      </c>
      <c r="AZ121" s="228">
        <v>2</v>
      </c>
      <c r="BA121" s="228">
        <f t="shared" si="27"/>
        <v>0</v>
      </c>
      <c r="BB121" s="228">
        <f t="shared" si="28"/>
        <v>0</v>
      </c>
      <c r="BC121" s="228">
        <f t="shared" si="29"/>
        <v>0</v>
      </c>
      <c r="BD121" s="228">
        <f t="shared" si="30"/>
        <v>0</v>
      </c>
      <c r="BE121" s="228">
        <f t="shared" si="31"/>
        <v>0</v>
      </c>
      <c r="CA121" s="255">
        <v>1</v>
      </c>
      <c r="CB121" s="255">
        <v>7</v>
      </c>
    </row>
    <row r="122" spans="1:80" ht="22.5" x14ac:dyDescent="0.2">
      <c r="A122" s="256">
        <v>74</v>
      </c>
      <c r="B122" s="257" t="s">
        <v>303</v>
      </c>
      <c r="C122" s="258" t="s">
        <v>304</v>
      </c>
      <c r="D122" s="259" t="s">
        <v>183</v>
      </c>
      <c r="E122" s="260">
        <v>4</v>
      </c>
      <c r="F122" s="260"/>
      <c r="G122" s="261">
        <f t="shared" si="24"/>
        <v>0</v>
      </c>
      <c r="H122" s="262">
        <v>3492</v>
      </c>
      <c r="I122" s="263">
        <f t="shared" si="25"/>
        <v>13968</v>
      </c>
      <c r="J122" s="262">
        <v>0</v>
      </c>
      <c r="K122" s="263">
        <f t="shared" si="26"/>
        <v>0</v>
      </c>
      <c r="O122" s="255">
        <v>2</v>
      </c>
      <c r="AA122" s="228">
        <v>1</v>
      </c>
      <c r="AB122" s="228">
        <v>7</v>
      </c>
      <c r="AC122" s="228">
        <v>7</v>
      </c>
      <c r="AZ122" s="228">
        <v>2</v>
      </c>
      <c r="BA122" s="228">
        <f t="shared" si="27"/>
        <v>0</v>
      </c>
      <c r="BB122" s="228">
        <f t="shared" si="28"/>
        <v>0</v>
      </c>
      <c r="BC122" s="228">
        <f t="shared" si="29"/>
        <v>0</v>
      </c>
      <c r="BD122" s="228">
        <f t="shared" si="30"/>
        <v>0</v>
      </c>
      <c r="BE122" s="228">
        <f t="shared" si="31"/>
        <v>0</v>
      </c>
      <c r="CA122" s="255">
        <v>1</v>
      </c>
      <c r="CB122" s="255">
        <v>7</v>
      </c>
    </row>
    <row r="123" spans="1:80" x14ac:dyDescent="0.2">
      <c r="A123" s="256">
        <v>75</v>
      </c>
      <c r="B123" s="257" t="s">
        <v>305</v>
      </c>
      <c r="C123" s="258" t="s">
        <v>306</v>
      </c>
      <c r="D123" s="259" t="s">
        <v>183</v>
      </c>
      <c r="E123" s="260">
        <v>4</v>
      </c>
      <c r="F123" s="260"/>
      <c r="G123" s="261">
        <f t="shared" si="24"/>
        <v>0</v>
      </c>
      <c r="H123" s="262">
        <v>1892</v>
      </c>
      <c r="I123" s="263">
        <f t="shared" si="25"/>
        <v>7568</v>
      </c>
      <c r="J123" s="262">
        <v>0</v>
      </c>
      <c r="K123" s="263">
        <f t="shared" si="26"/>
        <v>0</v>
      </c>
      <c r="O123" s="255">
        <v>2</v>
      </c>
      <c r="AA123" s="228">
        <v>1</v>
      </c>
      <c r="AB123" s="228">
        <v>7</v>
      </c>
      <c r="AC123" s="228">
        <v>7</v>
      </c>
      <c r="AZ123" s="228">
        <v>2</v>
      </c>
      <c r="BA123" s="228">
        <f t="shared" si="27"/>
        <v>0</v>
      </c>
      <c r="BB123" s="228">
        <f t="shared" si="28"/>
        <v>0</v>
      </c>
      <c r="BC123" s="228">
        <f t="shared" si="29"/>
        <v>0</v>
      </c>
      <c r="BD123" s="228">
        <f t="shared" si="30"/>
        <v>0</v>
      </c>
      <c r="BE123" s="228">
        <f t="shared" si="31"/>
        <v>0</v>
      </c>
      <c r="CA123" s="255">
        <v>1</v>
      </c>
      <c r="CB123" s="255">
        <v>7</v>
      </c>
    </row>
    <row r="124" spans="1:80" x14ac:dyDescent="0.2">
      <c r="A124" s="256">
        <v>76</v>
      </c>
      <c r="B124" s="257" t="s">
        <v>307</v>
      </c>
      <c r="C124" s="258" t="s">
        <v>308</v>
      </c>
      <c r="D124" s="259" t="s">
        <v>253</v>
      </c>
      <c r="E124" s="260">
        <v>1</v>
      </c>
      <c r="F124" s="260"/>
      <c r="G124" s="261">
        <f t="shared" si="24"/>
        <v>0</v>
      </c>
      <c r="H124" s="262">
        <v>3710</v>
      </c>
      <c r="I124" s="263">
        <f t="shared" si="25"/>
        <v>3710</v>
      </c>
      <c r="J124" s="262">
        <v>0</v>
      </c>
      <c r="K124" s="263">
        <f t="shared" si="26"/>
        <v>0</v>
      </c>
      <c r="O124" s="255">
        <v>2</v>
      </c>
      <c r="AA124" s="228">
        <v>1</v>
      </c>
      <c r="AB124" s="228">
        <v>7</v>
      </c>
      <c r="AC124" s="228">
        <v>7</v>
      </c>
      <c r="AZ124" s="228">
        <v>2</v>
      </c>
      <c r="BA124" s="228">
        <f t="shared" si="27"/>
        <v>0</v>
      </c>
      <c r="BB124" s="228">
        <f t="shared" si="28"/>
        <v>0</v>
      </c>
      <c r="BC124" s="228">
        <f t="shared" si="29"/>
        <v>0</v>
      </c>
      <c r="BD124" s="228">
        <f t="shared" si="30"/>
        <v>0</v>
      </c>
      <c r="BE124" s="228">
        <f t="shared" si="31"/>
        <v>0</v>
      </c>
      <c r="CA124" s="255">
        <v>1</v>
      </c>
      <c r="CB124" s="255">
        <v>7</v>
      </c>
    </row>
    <row r="125" spans="1:80" ht="22.5" x14ac:dyDescent="0.2">
      <c r="A125" s="256">
        <v>77</v>
      </c>
      <c r="B125" s="257" t="s">
        <v>309</v>
      </c>
      <c r="C125" s="258" t="s">
        <v>310</v>
      </c>
      <c r="D125" s="259" t="s">
        <v>253</v>
      </c>
      <c r="E125" s="260">
        <v>1</v>
      </c>
      <c r="F125" s="260"/>
      <c r="G125" s="261">
        <f t="shared" si="24"/>
        <v>0</v>
      </c>
      <c r="H125" s="262">
        <v>2385</v>
      </c>
      <c r="I125" s="263">
        <f t="shared" si="25"/>
        <v>2385</v>
      </c>
      <c r="J125" s="262">
        <v>0</v>
      </c>
      <c r="K125" s="263">
        <f t="shared" si="26"/>
        <v>0</v>
      </c>
      <c r="O125" s="255">
        <v>2</v>
      </c>
      <c r="AA125" s="228">
        <v>1</v>
      </c>
      <c r="AB125" s="228">
        <v>7</v>
      </c>
      <c r="AC125" s="228">
        <v>7</v>
      </c>
      <c r="AZ125" s="228">
        <v>2</v>
      </c>
      <c r="BA125" s="228">
        <f t="shared" si="27"/>
        <v>0</v>
      </c>
      <c r="BB125" s="228">
        <f t="shared" si="28"/>
        <v>0</v>
      </c>
      <c r="BC125" s="228">
        <f t="shared" si="29"/>
        <v>0</v>
      </c>
      <c r="BD125" s="228">
        <f t="shared" si="30"/>
        <v>0</v>
      </c>
      <c r="BE125" s="228">
        <f t="shared" si="31"/>
        <v>0</v>
      </c>
      <c r="CA125" s="255">
        <v>1</v>
      </c>
      <c r="CB125" s="255">
        <v>7</v>
      </c>
    </row>
    <row r="126" spans="1:80" ht="22.5" x14ac:dyDescent="0.2">
      <c r="A126" s="256">
        <v>78</v>
      </c>
      <c r="B126" s="257" t="s">
        <v>311</v>
      </c>
      <c r="C126" s="258" t="s">
        <v>312</v>
      </c>
      <c r="D126" s="259" t="s">
        <v>183</v>
      </c>
      <c r="E126" s="260">
        <v>1</v>
      </c>
      <c r="F126" s="260"/>
      <c r="G126" s="261">
        <f t="shared" si="24"/>
        <v>0</v>
      </c>
      <c r="H126" s="262">
        <v>1764</v>
      </c>
      <c r="I126" s="263">
        <f t="shared" si="25"/>
        <v>1764</v>
      </c>
      <c r="J126" s="262">
        <v>0</v>
      </c>
      <c r="K126" s="263">
        <f t="shared" si="26"/>
        <v>0</v>
      </c>
      <c r="O126" s="255">
        <v>2</v>
      </c>
      <c r="AA126" s="228">
        <v>1</v>
      </c>
      <c r="AB126" s="228">
        <v>7</v>
      </c>
      <c r="AC126" s="228">
        <v>7</v>
      </c>
      <c r="AZ126" s="228">
        <v>2</v>
      </c>
      <c r="BA126" s="228">
        <f t="shared" si="27"/>
        <v>0</v>
      </c>
      <c r="BB126" s="228">
        <f t="shared" si="28"/>
        <v>0</v>
      </c>
      <c r="BC126" s="228">
        <f t="shared" si="29"/>
        <v>0</v>
      </c>
      <c r="BD126" s="228">
        <f t="shared" si="30"/>
        <v>0</v>
      </c>
      <c r="BE126" s="228">
        <f t="shared" si="31"/>
        <v>0</v>
      </c>
      <c r="CA126" s="255">
        <v>1</v>
      </c>
      <c r="CB126" s="255">
        <v>7</v>
      </c>
    </row>
    <row r="127" spans="1:80" ht="22.5" x14ac:dyDescent="0.2">
      <c r="A127" s="256">
        <v>79</v>
      </c>
      <c r="B127" s="257" t="s">
        <v>313</v>
      </c>
      <c r="C127" s="258" t="s">
        <v>314</v>
      </c>
      <c r="D127" s="259" t="s">
        <v>253</v>
      </c>
      <c r="E127" s="260">
        <v>2</v>
      </c>
      <c r="F127" s="260"/>
      <c r="G127" s="261">
        <f t="shared" si="24"/>
        <v>0</v>
      </c>
      <c r="H127" s="262">
        <v>3522</v>
      </c>
      <c r="I127" s="263">
        <f t="shared" si="25"/>
        <v>7044</v>
      </c>
      <c r="J127" s="262">
        <v>0</v>
      </c>
      <c r="K127" s="263">
        <f t="shared" si="26"/>
        <v>0</v>
      </c>
      <c r="O127" s="255">
        <v>2</v>
      </c>
      <c r="AA127" s="228">
        <v>1</v>
      </c>
      <c r="AB127" s="228">
        <v>7</v>
      </c>
      <c r="AC127" s="228">
        <v>7</v>
      </c>
      <c r="AZ127" s="228">
        <v>2</v>
      </c>
      <c r="BA127" s="228">
        <f t="shared" si="27"/>
        <v>0</v>
      </c>
      <c r="BB127" s="228">
        <f t="shared" si="28"/>
        <v>0</v>
      </c>
      <c r="BC127" s="228">
        <f t="shared" si="29"/>
        <v>0</v>
      </c>
      <c r="BD127" s="228">
        <f t="shared" si="30"/>
        <v>0</v>
      </c>
      <c r="BE127" s="228">
        <f t="shared" si="31"/>
        <v>0</v>
      </c>
      <c r="CA127" s="255">
        <v>1</v>
      </c>
      <c r="CB127" s="255">
        <v>7</v>
      </c>
    </row>
    <row r="128" spans="1:80" ht="22.5" x14ac:dyDescent="0.2">
      <c r="A128" s="256">
        <v>80</v>
      </c>
      <c r="B128" s="257" t="s">
        <v>315</v>
      </c>
      <c r="C128" s="258" t="s">
        <v>316</v>
      </c>
      <c r="D128" s="259" t="s">
        <v>183</v>
      </c>
      <c r="E128" s="260">
        <v>2</v>
      </c>
      <c r="F128" s="260"/>
      <c r="G128" s="261">
        <f t="shared" si="24"/>
        <v>0</v>
      </c>
      <c r="H128" s="262">
        <v>4332</v>
      </c>
      <c r="I128" s="263">
        <f t="shared" si="25"/>
        <v>8664</v>
      </c>
      <c r="J128" s="262">
        <v>0</v>
      </c>
      <c r="K128" s="263">
        <f t="shared" si="26"/>
        <v>0</v>
      </c>
      <c r="O128" s="255">
        <v>2</v>
      </c>
      <c r="AA128" s="228">
        <v>1</v>
      </c>
      <c r="AB128" s="228">
        <v>7</v>
      </c>
      <c r="AC128" s="228">
        <v>7</v>
      </c>
      <c r="AZ128" s="228">
        <v>2</v>
      </c>
      <c r="BA128" s="228">
        <f t="shared" si="27"/>
        <v>0</v>
      </c>
      <c r="BB128" s="228">
        <f t="shared" si="28"/>
        <v>0</v>
      </c>
      <c r="BC128" s="228">
        <f t="shared" si="29"/>
        <v>0</v>
      </c>
      <c r="BD128" s="228">
        <f t="shared" si="30"/>
        <v>0</v>
      </c>
      <c r="BE128" s="228">
        <f t="shared" si="31"/>
        <v>0</v>
      </c>
      <c r="CA128" s="255">
        <v>1</v>
      </c>
      <c r="CB128" s="255">
        <v>7</v>
      </c>
    </row>
    <row r="129" spans="1:80" ht="22.5" x14ac:dyDescent="0.2">
      <c r="A129" s="256">
        <v>81</v>
      </c>
      <c r="B129" s="257" t="s">
        <v>317</v>
      </c>
      <c r="C129" s="258" t="s">
        <v>318</v>
      </c>
      <c r="D129" s="259" t="s">
        <v>183</v>
      </c>
      <c r="E129" s="260">
        <v>2</v>
      </c>
      <c r="F129" s="260"/>
      <c r="G129" s="261">
        <f t="shared" si="24"/>
        <v>0</v>
      </c>
      <c r="H129" s="262">
        <v>3544</v>
      </c>
      <c r="I129" s="263">
        <f t="shared" si="25"/>
        <v>7088</v>
      </c>
      <c r="J129" s="262">
        <v>0</v>
      </c>
      <c r="K129" s="263">
        <f t="shared" si="26"/>
        <v>0</v>
      </c>
      <c r="O129" s="255">
        <v>2</v>
      </c>
      <c r="AA129" s="228">
        <v>1</v>
      </c>
      <c r="AB129" s="228">
        <v>7</v>
      </c>
      <c r="AC129" s="228">
        <v>7</v>
      </c>
      <c r="AZ129" s="228">
        <v>2</v>
      </c>
      <c r="BA129" s="228">
        <f t="shared" si="27"/>
        <v>0</v>
      </c>
      <c r="BB129" s="228">
        <f t="shared" si="28"/>
        <v>0</v>
      </c>
      <c r="BC129" s="228">
        <f t="shared" si="29"/>
        <v>0</v>
      </c>
      <c r="BD129" s="228">
        <f t="shared" si="30"/>
        <v>0</v>
      </c>
      <c r="BE129" s="228">
        <f t="shared" si="31"/>
        <v>0</v>
      </c>
      <c r="CA129" s="255">
        <v>1</v>
      </c>
      <c r="CB129" s="255">
        <v>7</v>
      </c>
    </row>
    <row r="130" spans="1:80" x14ac:dyDescent="0.2">
      <c r="A130" s="256">
        <v>82</v>
      </c>
      <c r="B130" s="257" t="s">
        <v>319</v>
      </c>
      <c r="C130" s="258" t="s">
        <v>320</v>
      </c>
      <c r="D130" s="259" t="s">
        <v>253</v>
      </c>
      <c r="E130" s="260">
        <v>2</v>
      </c>
      <c r="F130" s="260"/>
      <c r="G130" s="261">
        <f t="shared" si="24"/>
        <v>0</v>
      </c>
      <c r="H130" s="262">
        <v>678</v>
      </c>
      <c r="I130" s="263">
        <f t="shared" si="25"/>
        <v>1356</v>
      </c>
      <c r="J130" s="262">
        <v>0</v>
      </c>
      <c r="K130" s="263">
        <f t="shared" si="26"/>
        <v>0</v>
      </c>
      <c r="O130" s="255">
        <v>2</v>
      </c>
      <c r="AA130" s="228">
        <v>1</v>
      </c>
      <c r="AB130" s="228">
        <v>7</v>
      </c>
      <c r="AC130" s="228">
        <v>7</v>
      </c>
      <c r="AZ130" s="228">
        <v>2</v>
      </c>
      <c r="BA130" s="228">
        <f t="shared" si="27"/>
        <v>0</v>
      </c>
      <c r="BB130" s="228">
        <f t="shared" si="28"/>
        <v>0</v>
      </c>
      <c r="BC130" s="228">
        <f t="shared" si="29"/>
        <v>0</v>
      </c>
      <c r="BD130" s="228">
        <f t="shared" si="30"/>
        <v>0</v>
      </c>
      <c r="BE130" s="228">
        <f t="shared" si="31"/>
        <v>0</v>
      </c>
      <c r="CA130" s="255">
        <v>1</v>
      </c>
      <c r="CB130" s="255">
        <v>7</v>
      </c>
    </row>
    <row r="131" spans="1:80" x14ac:dyDescent="0.2">
      <c r="A131" s="256">
        <v>83</v>
      </c>
      <c r="B131" s="257" t="s">
        <v>321</v>
      </c>
      <c r="C131" s="258" t="s">
        <v>322</v>
      </c>
      <c r="D131" s="259" t="s">
        <v>253</v>
      </c>
      <c r="E131" s="260">
        <v>2</v>
      </c>
      <c r="F131" s="260"/>
      <c r="G131" s="261">
        <f t="shared" si="24"/>
        <v>0</v>
      </c>
      <c r="H131" s="262">
        <v>1506</v>
      </c>
      <c r="I131" s="263">
        <f t="shared" si="25"/>
        <v>3012</v>
      </c>
      <c r="J131" s="262">
        <v>0</v>
      </c>
      <c r="K131" s="263">
        <f t="shared" si="26"/>
        <v>0</v>
      </c>
      <c r="O131" s="255">
        <v>2</v>
      </c>
      <c r="AA131" s="228">
        <v>1</v>
      </c>
      <c r="AB131" s="228">
        <v>7</v>
      </c>
      <c r="AC131" s="228">
        <v>7</v>
      </c>
      <c r="AZ131" s="228">
        <v>2</v>
      </c>
      <c r="BA131" s="228">
        <f t="shared" si="27"/>
        <v>0</v>
      </c>
      <c r="BB131" s="228">
        <f t="shared" si="28"/>
        <v>0</v>
      </c>
      <c r="BC131" s="228">
        <f t="shared" si="29"/>
        <v>0</v>
      </c>
      <c r="BD131" s="228">
        <f t="shared" si="30"/>
        <v>0</v>
      </c>
      <c r="BE131" s="228">
        <f t="shared" si="31"/>
        <v>0</v>
      </c>
      <c r="CA131" s="255">
        <v>1</v>
      </c>
      <c r="CB131" s="255">
        <v>7</v>
      </c>
    </row>
    <row r="132" spans="1:80" x14ac:dyDescent="0.2">
      <c r="A132" s="256">
        <v>84</v>
      </c>
      <c r="B132" s="257" t="s">
        <v>299</v>
      </c>
      <c r="C132" s="258" t="s">
        <v>300</v>
      </c>
      <c r="D132" s="259" t="s">
        <v>253</v>
      </c>
      <c r="E132" s="260">
        <v>4</v>
      </c>
      <c r="F132" s="260"/>
      <c r="G132" s="261">
        <f t="shared" si="24"/>
        <v>0</v>
      </c>
      <c r="H132" s="262">
        <v>936</v>
      </c>
      <c r="I132" s="263">
        <f t="shared" si="25"/>
        <v>3744</v>
      </c>
      <c r="J132" s="262">
        <v>0</v>
      </c>
      <c r="K132" s="263">
        <f t="shared" si="26"/>
        <v>0</v>
      </c>
      <c r="O132" s="255">
        <v>2</v>
      </c>
      <c r="AA132" s="228">
        <v>1</v>
      </c>
      <c r="AB132" s="228">
        <v>7</v>
      </c>
      <c r="AC132" s="228">
        <v>7</v>
      </c>
      <c r="AZ132" s="228">
        <v>2</v>
      </c>
      <c r="BA132" s="228">
        <f t="shared" si="27"/>
        <v>0</v>
      </c>
      <c r="BB132" s="228">
        <f t="shared" si="28"/>
        <v>0</v>
      </c>
      <c r="BC132" s="228">
        <f t="shared" si="29"/>
        <v>0</v>
      </c>
      <c r="BD132" s="228">
        <f t="shared" si="30"/>
        <v>0</v>
      </c>
      <c r="BE132" s="228">
        <f t="shared" si="31"/>
        <v>0</v>
      </c>
      <c r="CA132" s="255">
        <v>1</v>
      </c>
      <c r="CB132" s="255">
        <v>7</v>
      </c>
    </row>
    <row r="133" spans="1:80" ht="22.5" x14ac:dyDescent="0.2">
      <c r="A133" s="256">
        <v>85</v>
      </c>
      <c r="B133" s="257" t="s">
        <v>303</v>
      </c>
      <c r="C133" s="258" t="s">
        <v>304</v>
      </c>
      <c r="D133" s="259" t="s">
        <v>183</v>
      </c>
      <c r="E133" s="260">
        <v>2</v>
      </c>
      <c r="F133" s="260"/>
      <c r="G133" s="261">
        <f t="shared" si="24"/>
        <v>0</v>
      </c>
      <c r="H133" s="262">
        <v>3492</v>
      </c>
      <c r="I133" s="263">
        <f t="shared" si="25"/>
        <v>6984</v>
      </c>
      <c r="J133" s="262">
        <v>0</v>
      </c>
      <c r="K133" s="263">
        <f t="shared" si="26"/>
        <v>0</v>
      </c>
      <c r="O133" s="255">
        <v>2</v>
      </c>
      <c r="AA133" s="228">
        <v>1</v>
      </c>
      <c r="AB133" s="228">
        <v>7</v>
      </c>
      <c r="AC133" s="228">
        <v>7</v>
      </c>
      <c r="AZ133" s="228">
        <v>2</v>
      </c>
      <c r="BA133" s="228">
        <f t="shared" si="27"/>
        <v>0</v>
      </c>
      <c r="BB133" s="228">
        <f t="shared" si="28"/>
        <v>0</v>
      </c>
      <c r="BC133" s="228">
        <f t="shared" si="29"/>
        <v>0</v>
      </c>
      <c r="BD133" s="228">
        <f t="shared" si="30"/>
        <v>0</v>
      </c>
      <c r="BE133" s="228">
        <f t="shared" si="31"/>
        <v>0</v>
      </c>
      <c r="CA133" s="255">
        <v>1</v>
      </c>
      <c r="CB133" s="255">
        <v>7</v>
      </c>
    </row>
    <row r="134" spans="1:80" x14ac:dyDescent="0.2">
      <c r="A134" s="256">
        <v>86</v>
      </c>
      <c r="B134" s="257" t="s">
        <v>323</v>
      </c>
      <c r="C134" s="258" t="s">
        <v>324</v>
      </c>
      <c r="D134" s="259" t="s">
        <v>183</v>
      </c>
      <c r="E134" s="260">
        <v>5</v>
      </c>
      <c r="F134" s="260"/>
      <c r="G134" s="261">
        <f t="shared" si="24"/>
        <v>0</v>
      </c>
      <c r="H134" s="262">
        <v>1212.5</v>
      </c>
      <c r="I134" s="263">
        <f t="shared" si="25"/>
        <v>6062.5</v>
      </c>
      <c r="J134" s="262">
        <v>0</v>
      </c>
      <c r="K134" s="263">
        <f t="shared" si="26"/>
        <v>0</v>
      </c>
      <c r="O134" s="255">
        <v>2</v>
      </c>
      <c r="AA134" s="228">
        <v>1</v>
      </c>
      <c r="AB134" s="228">
        <v>7</v>
      </c>
      <c r="AC134" s="228">
        <v>7</v>
      </c>
      <c r="AZ134" s="228">
        <v>2</v>
      </c>
      <c r="BA134" s="228">
        <f t="shared" si="27"/>
        <v>0</v>
      </c>
      <c r="BB134" s="228">
        <f t="shared" si="28"/>
        <v>0</v>
      </c>
      <c r="BC134" s="228">
        <f t="shared" si="29"/>
        <v>0</v>
      </c>
      <c r="BD134" s="228">
        <f t="shared" si="30"/>
        <v>0</v>
      </c>
      <c r="BE134" s="228">
        <f t="shared" si="31"/>
        <v>0</v>
      </c>
      <c r="CA134" s="255">
        <v>1</v>
      </c>
      <c r="CB134" s="255">
        <v>7</v>
      </c>
    </row>
    <row r="135" spans="1:80" x14ac:dyDescent="0.2">
      <c r="A135" s="256">
        <v>87</v>
      </c>
      <c r="B135" s="257" t="s">
        <v>325</v>
      </c>
      <c r="C135" s="258" t="s">
        <v>326</v>
      </c>
      <c r="D135" s="259" t="s">
        <v>183</v>
      </c>
      <c r="E135" s="260">
        <v>5</v>
      </c>
      <c r="F135" s="260"/>
      <c r="G135" s="261">
        <f t="shared" si="24"/>
        <v>0</v>
      </c>
      <c r="H135" s="262">
        <v>885</v>
      </c>
      <c r="I135" s="263">
        <f t="shared" si="25"/>
        <v>4425</v>
      </c>
      <c r="J135" s="262">
        <v>0</v>
      </c>
      <c r="K135" s="263">
        <f t="shared" si="26"/>
        <v>0</v>
      </c>
      <c r="O135" s="255">
        <v>2</v>
      </c>
      <c r="AA135" s="228">
        <v>1</v>
      </c>
      <c r="AB135" s="228">
        <v>7</v>
      </c>
      <c r="AC135" s="228">
        <v>7</v>
      </c>
      <c r="AZ135" s="228">
        <v>2</v>
      </c>
      <c r="BA135" s="228">
        <f t="shared" si="27"/>
        <v>0</v>
      </c>
      <c r="BB135" s="228">
        <f t="shared" si="28"/>
        <v>0</v>
      </c>
      <c r="BC135" s="228">
        <f t="shared" si="29"/>
        <v>0</v>
      </c>
      <c r="BD135" s="228">
        <f t="shared" si="30"/>
        <v>0</v>
      </c>
      <c r="BE135" s="228">
        <f t="shared" si="31"/>
        <v>0</v>
      </c>
      <c r="CA135" s="255">
        <v>1</v>
      </c>
      <c r="CB135" s="255">
        <v>7</v>
      </c>
    </row>
    <row r="136" spans="1:80" x14ac:dyDescent="0.2">
      <c r="A136" s="256">
        <v>88</v>
      </c>
      <c r="B136" s="257" t="s">
        <v>295</v>
      </c>
      <c r="C136" s="258" t="s">
        <v>296</v>
      </c>
      <c r="D136" s="259" t="s">
        <v>190</v>
      </c>
      <c r="E136" s="260">
        <v>0.1777</v>
      </c>
      <c r="F136" s="260"/>
      <c r="G136" s="261">
        <f t="shared" si="24"/>
        <v>0</v>
      </c>
      <c r="H136" s="262">
        <v>127.97</v>
      </c>
      <c r="I136" s="263">
        <f t="shared" si="25"/>
        <v>22.740268999999998</v>
      </c>
      <c r="J136" s="262">
        <v>0</v>
      </c>
      <c r="K136" s="263">
        <f t="shared" si="26"/>
        <v>0</v>
      </c>
      <c r="O136" s="255">
        <v>2</v>
      </c>
      <c r="AA136" s="228">
        <v>1</v>
      </c>
      <c r="AB136" s="228">
        <v>7</v>
      </c>
      <c r="AC136" s="228">
        <v>7</v>
      </c>
      <c r="AZ136" s="228">
        <v>2</v>
      </c>
      <c r="BA136" s="228">
        <f t="shared" si="27"/>
        <v>0</v>
      </c>
      <c r="BB136" s="228">
        <f t="shared" si="28"/>
        <v>0</v>
      </c>
      <c r="BC136" s="228">
        <f t="shared" si="29"/>
        <v>0</v>
      </c>
      <c r="BD136" s="228">
        <f t="shared" si="30"/>
        <v>0</v>
      </c>
      <c r="BE136" s="228">
        <f t="shared" si="31"/>
        <v>0</v>
      </c>
      <c r="CA136" s="255">
        <v>1</v>
      </c>
      <c r="CB136" s="255">
        <v>7</v>
      </c>
    </row>
    <row r="137" spans="1:80" x14ac:dyDescent="0.2">
      <c r="A137" s="273"/>
      <c r="B137" s="274" t="s">
        <v>104</v>
      </c>
      <c r="C137" s="275" t="s">
        <v>274</v>
      </c>
      <c r="D137" s="276"/>
      <c r="E137" s="277"/>
      <c r="F137" s="278"/>
      <c r="G137" s="279">
        <f>SUM(G106:G136)</f>
        <v>0</v>
      </c>
      <c r="H137" s="280"/>
      <c r="I137" s="281">
        <f>SUM(I106:I136)</f>
        <v>152689.96074100002</v>
      </c>
      <c r="J137" s="280"/>
      <c r="K137" s="281">
        <f>SUM(K106:K136)</f>
        <v>0</v>
      </c>
      <c r="O137" s="255">
        <v>4</v>
      </c>
      <c r="BA137" s="282">
        <f>SUM(BA106:BA136)</f>
        <v>0</v>
      </c>
      <c r="BB137" s="282">
        <f>SUM(BB106:BB136)</f>
        <v>0</v>
      </c>
      <c r="BC137" s="282">
        <f>SUM(BC106:BC136)</f>
        <v>0</v>
      </c>
      <c r="BD137" s="282">
        <f>SUM(BD106:BD136)</f>
        <v>0</v>
      </c>
      <c r="BE137" s="282">
        <f>SUM(BE106:BE136)</f>
        <v>0</v>
      </c>
    </row>
    <row r="138" spans="1:80" x14ac:dyDescent="0.2">
      <c r="A138" s="245" t="s">
        <v>100</v>
      </c>
      <c r="B138" s="246" t="s">
        <v>327</v>
      </c>
      <c r="C138" s="247" t="s">
        <v>328</v>
      </c>
      <c r="D138" s="248"/>
      <c r="E138" s="249"/>
      <c r="F138" s="249"/>
      <c r="G138" s="250"/>
      <c r="H138" s="251"/>
      <c r="I138" s="252"/>
      <c r="J138" s="253"/>
      <c r="K138" s="254"/>
      <c r="O138" s="255">
        <v>1</v>
      </c>
    </row>
    <row r="139" spans="1:80" x14ac:dyDescent="0.2">
      <c r="A139" s="256">
        <v>89</v>
      </c>
      <c r="B139" s="257" t="s">
        <v>330</v>
      </c>
      <c r="C139" s="258" t="s">
        <v>331</v>
      </c>
      <c r="D139" s="259" t="s">
        <v>166</v>
      </c>
      <c r="E139" s="260">
        <v>10</v>
      </c>
      <c r="F139" s="260"/>
      <c r="G139" s="261">
        <f t="shared" ref="G139:G148" si="32">E139*F139</f>
        <v>0</v>
      </c>
      <c r="H139" s="262">
        <v>1525</v>
      </c>
      <c r="I139" s="263">
        <f t="shared" ref="I139:I148" si="33">E139*H139</f>
        <v>15250</v>
      </c>
      <c r="J139" s="262">
        <v>0</v>
      </c>
      <c r="K139" s="263">
        <f t="shared" ref="K139:K148" si="34">E139*J139</f>
        <v>0</v>
      </c>
      <c r="O139" s="255">
        <v>2</v>
      </c>
      <c r="AA139" s="228">
        <v>1</v>
      </c>
      <c r="AB139" s="228">
        <v>7</v>
      </c>
      <c r="AC139" s="228">
        <v>7</v>
      </c>
      <c r="AZ139" s="228">
        <v>2</v>
      </c>
      <c r="BA139" s="228">
        <f t="shared" ref="BA139:BA148" si="35">IF(AZ139=1,G139,0)</f>
        <v>0</v>
      </c>
      <c r="BB139" s="228">
        <f t="shared" ref="BB139:BB148" si="36">IF(AZ139=2,G139,0)</f>
        <v>0</v>
      </c>
      <c r="BC139" s="228">
        <f t="shared" ref="BC139:BC148" si="37">IF(AZ139=3,G139,0)</f>
        <v>0</v>
      </c>
      <c r="BD139" s="228">
        <f t="shared" ref="BD139:BD148" si="38">IF(AZ139=4,G139,0)</f>
        <v>0</v>
      </c>
      <c r="BE139" s="228">
        <f t="shared" ref="BE139:BE148" si="39">IF(AZ139=5,G139,0)</f>
        <v>0</v>
      </c>
      <c r="CA139" s="255">
        <v>1</v>
      </c>
      <c r="CB139" s="255">
        <v>7</v>
      </c>
    </row>
    <row r="140" spans="1:80" x14ac:dyDescent="0.2">
      <c r="A140" s="256">
        <v>90</v>
      </c>
      <c r="B140" s="257" t="s">
        <v>332</v>
      </c>
      <c r="C140" s="258" t="s">
        <v>333</v>
      </c>
      <c r="D140" s="259" t="s">
        <v>166</v>
      </c>
      <c r="E140" s="260">
        <v>10.3</v>
      </c>
      <c r="F140" s="260"/>
      <c r="G140" s="261">
        <f t="shared" si="32"/>
        <v>0</v>
      </c>
      <c r="H140" s="262">
        <v>1545</v>
      </c>
      <c r="I140" s="263">
        <f t="shared" si="33"/>
        <v>15913.500000000002</v>
      </c>
      <c r="J140" s="262"/>
      <c r="K140" s="263">
        <f t="shared" si="34"/>
        <v>0</v>
      </c>
      <c r="O140" s="255">
        <v>2</v>
      </c>
      <c r="AA140" s="228">
        <v>12</v>
      </c>
      <c r="AB140" s="228">
        <v>0</v>
      </c>
      <c r="AC140" s="228">
        <v>90</v>
      </c>
      <c r="AZ140" s="228">
        <v>2</v>
      </c>
      <c r="BA140" s="228">
        <f t="shared" si="35"/>
        <v>0</v>
      </c>
      <c r="BB140" s="228">
        <f t="shared" si="36"/>
        <v>0</v>
      </c>
      <c r="BC140" s="228">
        <f t="shared" si="37"/>
        <v>0</v>
      </c>
      <c r="BD140" s="228">
        <f t="shared" si="38"/>
        <v>0</v>
      </c>
      <c r="BE140" s="228">
        <f t="shared" si="39"/>
        <v>0</v>
      </c>
      <c r="CA140" s="255">
        <v>12</v>
      </c>
      <c r="CB140" s="255">
        <v>0</v>
      </c>
    </row>
    <row r="141" spans="1:80" x14ac:dyDescent="0.2">
      <c r="A141" s="256">
        <v>91</v>
      </c>
      <c r="B141" s="257" t="s">
        <v>334</v>
      </c>
      <c r="C141" s="258" t="s">
        <v>335</v>
      </c>
      <c r="D141" s="259" t="s">
        <v>166</v>
      </c>
      <c r="E141" s="260">
        <v>2</v>
      </c>
      <c r="F141" s="260"/>
      <c r="G141" s="261">
        <f t="shared" si="32"/>
        <v>0</v>
      </c>
      <c r="H141" s="262">
        <v>322</v>
      </c>
      <c r="I141" s="263">
        <f t="shared" si="33"/>
        <v>644</v>
      </c>
      <c r="J141" s="262">
        <v>0</v>
      </c>
      <c r="K141" s="263">
        <f t="shared" si="34"/>
        <v>0</v>
      </c>
      <c r="O141" s="255">
        <v>2</v>
      </c>
      <c r="AA141" s="228">
        <v>1</v>
      </c>
      <c r="AB141" s="228">
        <v>7</v>
      </c>
      <c r="AC141" s="228">
        <v>7</v>
      </c>
      <c r="AZ141" s="228">
        <v>2</v>
      </c>
      <c r="BA141" s="228">
        <f t="shared" si="35"/>
        <v>0</v>
      </c>
      <c r="BB141" s="228">
        <f t="shared" si="36"/>
        <v>0</v>
      </c>
      <c r="BC141" s="228">
        <f t="shared" si="37"/>
        <v>0</v>
      </c>
      <c r="BD141" s="228">
        <f t="shared" si="38"/>
        <v>0</v>
      </c>
      <c r="BE141" s="228">
        <f t="shared" si="39"/>
        <v>0</v>
      </c>
      <c r="CA141" s="255">
        <v>1</v>
      </c>
      <c r="CB141" s="255">
        <v>7</v>
      </c>
    </row>
    <row r="142" spans="1:80" x14ac:dyDescent="0.2">
      <c r="A142" s="256">
        <v>92</v>
      </c>
      <c r="B142" s="257" t="s">
        <v>336</v>
      </c>
      <c r="C142" s="258" t="s">
        <v>337</v>
      </c>
      <c r="D142" s="259" t="s">
        <v>183</v>
      </c>
      <c r="E142" s="260">
        <v>0.66669999999999996</v>
      </c>
      <c r="F142" s="260"/>
      <c r="G142" s="261">
        <f t="shared" si="32"/>
        <v>0</v>
      </c>
      <c r="H142" s="262">
        <v>235.67</v>
      </c>
      <c r="I142" s="263">
        <f t="shared" si="33"/>
        <v>157.12118899999999</v>
      </c>
      <c r="J142" s="262">
        <v>0</v>
      </c>
      <c r="K142" s="263">
        <f t="shared" si="34"/>
        <v>0</v>
      </c>
      <c r="O142" s="255">
        <v>2</v>
      </c>
      <c r="AA142" s="228">
        <v>1</v>
      </c>
      <c r="AB142" s="228">
        <v>7</v>
      </c>
      <c r="AC142" s="228">
        <v>7</v>
      </c>
      <c r="AZ142" s="228">
        <v>2</v>
      </c>
      <c r="BA142" s="228">
        <f t="shared" si="35"/>
        <v>0</v>
      </c>
      <c r="BB142" s="228">
        <f t="shared" si="36"/>
        <v>0</v>
      </c>
      <c r="BC142" s="228">
        <f t="shared" si="37"/>
        <v>0</v>
      </c>
      <c r="BD142" s="228">
        <f t="shared" si="38"/>
        <v>0</v>
      </c>
      <c r="BE142" s="228">
        <f t="shared" si="39"/>
        <v>0</v>
      </c>
      <c r="CA142" s="255">
        <v>1</v>
      </c>
      <c r="CB142" s="255">
        <v>7</v>
      </c>
    </row>
    <row r="143" spans="1:80" x14ac:dyDescent="0.2">
      <c r="A143" s="256">
        <v>93</v>
      </c>
      <c r="B143" s="257" t="s">
        <v>338</v>
      </c>
      <c r="C143" s="258" t="s">
        <v>339</v>
      </c>
      <c r="D143" s="259" t="s">
        <v>183</v>
      </c>
      <c r="E143" s="260">
        <v>2</v>
      </c>
      <c r="F143" s="260"/>
      <c r="G143" s="261">
        <f t="shared" si="32"/>
        <v>0</v>
      </c>
      <c r="H143" s="262">
        <v>287</v>
      </c>
      <c r="I143" s="263">
        <f t="shared" si="33"/>
        <v>574</v>
      </c>
      <c r="J143" s="262">
        <v>0</v>
      </c>
      <c r="K143" s="263">
        <f t="shared" si="34"/>
        <v>0</v>
      </c>
      <c r="O143" s="255">
        <v>2</v>
      </c>
      <c r="AA143" s="228">
        <v>1</v>
      </c>
      <c r="AB143" s="228">
        <v>7</v>
      </c>
      <c r="AC143" s="228">
        <v>7</v>
      </c>
      <c r="AZ143" s="228">
        <v>2</v>
      </c>
      <c r="BA143" s="228">
        <f t="shared" si="35"/>
        <v>0</v>
      </c>
      <c r="BB143" s="228">
        <f t="shared" si="36"/>
        <v>0</v>
      </c>
      <c r="BC143" s="228">
        <f t="shared" si="37"/>
        <v>0</v>
      </c>
      <c r="BD143" s="228">
        <f t="shared" si="38"/>
        <v>0</v>
      </c>
      <c r="BE143" s="228">
        <f t="shared" si="39"/>
        <v>0</v>
      </c>
      <c r="CA143" s="255">
        <v>1</v>
      </c>
      <c r="CB143" s="255">
        <v>7</v>
      </c>
    </row>
    <row r="144" spans="1:80" x14ac:dyDescent="0.2">
      <c r="A144" s="256">
        <v>94</v>
      </c>
      <c r="B144" s="257" t="s">
        <v>340</v>
      </c>
      <c r="C144" s="258" t="s">
        <v>341</v>
      </c>
      <c r="D144" s="259" t="s">
        <v>103</v>
      </c>
      <c r="E144" s="260">
        <v>2</v>
      </c>
      <c r="F144" s="260"/>
      <c r="G144" s="261">
        <f t="shared" si="32"/>
        <v>0</v>
      </c>
      <c r="H144" s="262">
        <v>360</v>
      </c>
      <c r="I144" s="263">
        <f t="shared" si="33"/>
        <v>720</v>
      </c>
      <c r="J144" s="262"/>
      <c r="K144" s="263">
        <f t="shared" si="34"/>
        <v>0</v>
      </c>
      <c r="O144" s="255">
        <v>2</v>
      </c>
      <c r="AA144" s="228">
        <v>12</v>
      </c>
      <c r="AB144" s="228">
        <v>0</v>
      </c>
      <c r="AC144" s="228">
        <v>94</v>
      </c>
      <c r="AZ144" s="228">
        <v>2</v>
      </c>
      <c r="BA144" s="228">
        <f t="shared" si="35"/>
        <v>0</v>
      </c>
      <c r="BB144" s="228">
        <f t="shared" si="36"/>
        <v>0</v>
      </c>
      <c r="BC144" s="228">
        <f t="shared" si="37"/>
        <v>0</v>
      </c>
      <c r="BD144" s="228">
        <f t="shared" si="38"/>
        <v>0</v>
      </c>
      <c r="BE144" s="228">
        <f t="shared" si="39"/>
        <v>0</v>
      </c>
      <c r="CA144" s="255">
        <v>12</v>
      </c>
      <c r="CB144" s="255">
        <v>0</v>
      </c>
    </row>
    <row r="145" spans="1:80" x14ac:dyDescent="0.2">
      <c r="A145" s="256">
        <v>95</v>
      </c>
      <c r="B145" s="257" t="s">
        <v>342</v>
      </c>
      <c r="C145" s="258" t="s">
        <v>343</v>
      </c>
      <c r="D145" s="259" t="s">
        <v>183</v>
      </c>
      <c r="E145" s="260">
        <v>2</v>
      </c>
      <c r="F145" s="260"/>
      <c r="G145" s="261">
        <f t="shared" si="32"/>
        <v>0</v>
      </c>
      <c r="H145" s="262">
        <v>583</v>
      </c>
      <c r="I145" s="263">
        <f t="shared" si="33"/>
        <v>1166</v>
      </c>
      <c r="J145" s="262">
        <v>0</v>
      </c>
      <c r="K145" s="263">
        <f t="shared" si="34"/>
        <v>0</v>
      </c>
      <c r="O145" s="255">
        <v>2</v>
      </c>
      <c r="AA145" s="228">
        <v>1</v>
      </c>
      <c r="AB145" s="228">
        <v>7</v>
      </c>
      <c r="AC145" s="228">
        <v>7</v>
      </c>
      <c r="AZ145" s="228">
        <v>2</v>
      </c>
      <c r="BA145" s="228">
        <f t="shared" si="35"/>
        <v>0</v>
      </c>
      <c r="BB145" s="228">
        <f t="shared" si="36"/>
        <v>0</v>
      </c>
      <c r="BC145" s="228">
        <f t="shared" si="37"/>
        <v>0</v>
      </c>
      <c r="BD145" s="228">
        <f t="shared" si="38"/>
        <v>0</v>
      </c>
      <c r="BE145" s="228">
        <f t="shared" si="39"/>
        <v>0</v>
      </c>
      <c r="CA145" s="255">
        <v>1</v>
      </c>
      <c r="CB145" s="255">
        <v>7</v>
      </c>
    </row>
    <row r="146" spans="1:80" x14ac:dyDescent="0.2">
      <c r="A146" s="256">
        <v>96</v>
      </c>
      <c r="B146" s="257" t="s">
        <v>344</v>
      </c>
      <c r="C146" s="258" t="s">
        <v>345</v>
      </c>
      <c r="D146" s="259" t="s">
        <v>103</v>
      </c>
      <c r="E146" s="260">
        <v>2</v>
      </c>
      <c r="F146" s="260"/>
      <c r="G146" s="261">
        <f t="shared" si="32"/>
        <v>0</v>
      </c>
      <c r="H146" s="262">
        <v>500</v>
      </c>
      <c r="I146" s="263">
        <f t="shared" si="33"/>
        <v>1000</v>
      </c>
      <c r="J146" s="262"/>
      <c r="K146" s="263">
        <f t="shared" si="34"/>
        <v>0</v>
      </c>
      <c r="O146" s="255">
        <v>2</v>
      </c>
      <c r="AA146" s="228">
        <v>12</v>
      </c>
      <c r="AB146" s="228">
        <v>0</v>
      </c>
      <c r="AC146" s="228">
        <v>96</v>
      </c>
      <c r="AZ146" s="228">
        <v>2</v>
      </c>
      <c r="BA146" s="228">
        <f t="shared" si="35"/>
        <v>0</v>
      </c>
      <c r="BB146" s="228">
        <f t="shared" si="36"/>
        <v>0</v>
      </c>
      <c r="BC146" s="228">
        <f t="shared" si="37"/>
        <v>0</v>
      </c>
      <c r="BD146" s="228">
        <f t="shared" si="38"/>
        <v>0</v>
      </c>
      <c r="BE146" s="228">
        <f t="shared" si="39"/>
        <v>0</v>
      </c>
      <c r="CA146" s="255">
        <v>12</v>
      </c>
      <c r="CB146" s="255">
        <v>0</v>
      </c>
    </row>
    <row r="147" spans="1:80" x14ac:dyDescent="0.2">
      <c r="A147" s="256">
        <v>97</v>
      </c>
      <c r="B147" s="257" t="s">
        <v>346</v>
      </c>
      <c r="C147" s="258" t="s">
        <v>347</v>
      </c>
      <c r="D147" s="259" t="s">
        <v>103</v>
      </c>
      <c r="E147" s="260">
        <v>2</v>
      </c>
      <c r="F147" s="260"/>
      <c r="G147" s="261">
        <f t="shared" si="32"/>
        <v>0</v>
      </c>
      <c r="H147" s="262">
        <v>11000</v>
      </c>
      <c r="I147" s="263">
        <f t="shared" si="33"/>
        <v>22000</v>
      </c>
      <c r="J147" s="262"/>
      <c r="K147" s="263">
        <f t="shared" si="34"/>
        <v>0</v>
      </c>
      <c r="O147" s="255">
        <v>2</v>
      </c>
      <c r="AA147" s="228">
        <v>12</v>
      </c>
      <c r="AB147" s="228">
        <v>0</v>
      </c>
      <c r="AC147" s="228">
        <v>97</v>
      </c>
      <c r="AZ147" s="228">
        <v>2</v>
      </c>
      <c r="BA147" s="228">
        <f t="shared" si="35"/>
        <v>0</v>
      </c>
      <c r="BB147" s="228">
        <f t="shared" si="36"/>
        <v>0</v>
      </c>
      <c r="BC147" s="228">
        <f t="shared" si="37"/>
        <v>0</v>
      </c>
      <c r="BD147" s="228">
        <f t="shared" si="38"/>
        <v>0</v>
      </c>
      <c r="BE147" s="228">
        <f t="shared" si="39"/>
        <v>0</v>
      </c>
      <c r="CA147" s="255">
        <v>12</v>
      </c>
      <c r="CB147" s="255">
        <v>0</v>
      </c>
    </row>
    <row r="148" spans="1:80" x14ac:dyDescent="0.2">
      <c r="A148" s="256">
        <v>98</v>
      </c>
      <c r="B148" s="257" t="s">
        <v>348</v>
      </c>
      <c r="C148" s="258" t="s">
        <v>349</v>
      </c>
      <c r="D148" s="259" t="s">
        <v>190</v>
      </c>
      <c r="E148" s="260">
        <v>3.0999999999999999E-3</v>
      </c>
      <c r="F148" s="260"/>
      <c r="G148" s="261">
        <f t="shared" si="32"/>
        <v>0</v>
      </c>
      <c r="H148" s="262">
        <v>10.35</v>
      </c>
      <c r="I148" s="263">
        <f t="shared" si="33"/>
        <v>3.2084999999999995E-2</v>
      </c>
      <c r="J148" s="262">
        <v>0</v>
      </c>
      <c r="K148" s="263">
        <f t="shared" si="34"/>
        <v>0</v>
      </c>
      <c r="O148" s="255">
        <v>2</v>
      </c>
      <c r="AA148" s="228">
        <v>1</v>
      </c>
      <c r="AB148" s="228">
        <v>7</v>
      </c>
      <c r="AC148" s="228">
        <v>7</v>
      </c>
      <c r="AZ148" s="228">
        <v>2</v>
      </c>
      <c r="BA148" s="228">
        <f t="shared" si="35"/>
        <v>0</v>
      </c>
      <c r="BB148" s="228">
        <f t="shared" si="36"/>
        <v>0</v>
      </c>
      <c r="BC148" s="228">
        <f t="shared" si="37"/>
        <v>0</v>
      </c>
      <c r="BD148" s="228">
        <f t="shared" si="38"/>
        <v>0</v>
      </c>
      <c r="BE148" s="228">
        <f t="shared" si="39"/>
        <v>0</v>
      </c>
      <c r="CA148" s="255">
        <v>1</v>
      </c>
      <c r="CB148" s="255">
        <v>7</v>
      </c>
    </row>
    <row r="149" spans="1:80" x14ac:dyDescent="0.2">
      <c r="A149" s="273"/>
      <c r="B149" s="274" t="s">
        <v>104</v>
      </c>
      <c r="C149" s="275" t="s">
        <v>329</v>
      </c>
      <c r="D149" s="276"/>
      <c r="E149" s="277"/>
      <c r="F149" s="278"/>
      <c r="G149" s="279">
        <f>SUM(G138:G148)</f>
        <v>0</v>
      </c>
      <c r="H149" s="280"/>
      <c r="I149" s="281">
        <f>SUM(I138:I148)</f>
        <v>57424.653273999997</v>
      </c>
      <c r="J149" s="280"/>
      <c r="K149" s="281">
        <f>SUM(K138:K148)</f>
        <v>0</v>
      </c>
      <c r="O149" s="255">
        <v>4</v>
      </c>
      <c r="BA149" s="282">
        <f>SUM(BA138:BA148)</f>
        <v>0</v>
      </c>
      <c r="BB149" s="282">
        <f>SUM(BB138:BB148)</f>
        <v>0</v>
      </c>
      <c r="BC149" s="282">
        <f>SUM(BC138:BC148)</f>
        <v>0</v>
      </c>
      <c r="BD149" s="282">
        <f>SUM(BD138:BD148)</f>
        <v>0</v>
      </c>
      <c r="BE149" s="282">
        <f>SUM(BE138:BE148)</f>
        <v>0</v>
      </c>
    </row>
    <row r="150" spans="1:80" x14ac:dyDescent="0.2">
      <c r="E150" s="228"/>
    </row>
    <row r="151" spans="1:80" x14ac:dyDescent="0.2">
      <c r="E151" s="228"/>
    </row>
    <row r="152" spans="1:80" x14ac:dyDescent="0.2">
      <c r="E152" s="228"/>
    </row>
    <row r="153" spans="1:80" x14ac:dyDescent="0.2">
      <c r="E153" s="228"/>
    </row>
    <row r="154" spans="1:80" x14ac:dyDescent="0.2">
      <c r="E154" s="228"/>
    </row>
    <row r="155" spans="1:80" x14ac:dyDescent="0.2">
      <c r="E155" s="228"/>
    </row>
    <row r="156" spans="1:80" x14ac:dyDescent="0.2">
      <c r="E156" s="228"/>
    </row>
    <row r="157" spans="1:80" x14ac:dyDescent="0.2">
      <c r="E157" s="228"/>
    </row>
    <row r="158" spans="1:80" x14ac:dyDescent="0.2">
      <c r="E158" s="228"/>
    </row>
    <row r="159" spans="1:80" x14ac:dyDescent="0.2">
      <c r="E159" s="228"/>
    </row>
    <row r="160" spans="1:80" x14ac:dyDescent="0.2">
      <c r="E160" s="228"/>
    </row>
    <row r="161" spans="1:7" x14ac:dyDescent="0.2">
      <c r="E161" s="228"/>
    </row>
    <row r="162" spans="1:7" x14ac:dyDescent="0.2">
      <c r="E162" s="228"/>
    </row>
    <row r="163" spans="1:7" x14ac:dyDescent="0.2">
      <c r="E163" s="228"/>
    </row>
    <row r="164" spans="1:7" x14ac:dyDescent="0.2">
      <c r="E164" s="228"/>
    </row>
    <row r="165" spans="1:7" x14ac:dyDescent="0.2">
      <c r="E165" s="228"/>
    </row>
    <row r="166" spans="1:7" x14ac:dyDescent="0.2">
      <c r="E166" s="228"/>
    </row>
    <row r="167" spans="1:7" x14ac:dyDescent="0.2">
      <c r="E167" s="228"/>
    </row>
    <row r="168" spans="1:7" x14ac:dyDescent="0.2">
      <c r="E168" s="228"/>
    </row>
    <row r="169" spans="1:7" x14ac:dyDescent="0.2">
      <c r="E169" s="228"/>
    </row>
    <row r="170" spans="1:7" x14ac:dyDescent="0.2">
      <c r="E170" s="228"/>
    </row>
    <row r="171" spans="1:7" x14ac:dyDescent="0.2">
      <c r="E171" s="228"/>
    </row>
    <row r="172" spans="1:7" x14ac:dyDescent="0.2">
      <c r="E172" s="228"/>
    </row>
    <row r="173" spans="1:7" x14ac:dyDescent="0.2">
      <c r="A173" s="272"/>
      <c r="B173" s="272"/>
      <c r="C173" s="272"/>
      <c r="D173" s="272"/>
      <c r="E173" s="272"/>
      <c r="F173" s="272"/>
      <c r="G173" s="272"/>
    </row>
    <row r="174" spans="1:7" x14ac:dyDescent="0.2">
      <c r="A174" s="272"/>
      <c r="B174" s="272"/>
      <c r="C174" s="272"/>
      <c r="D174" s="272"/>
      <c r="E174" s="272"/>
      <c r="F174" s="272"/>
      <c r="G174" s="272"/>
    </row>
    <row r="175" spans="1:7" x14ac:dyDescent="0.2">
      <c r="A175" s="272"/>
      <c r="B175" s="272"/>
      <c r="C175" s="272"/>
      <c r="D175" s="272"/>
      <c r="E175" s="272"/>
      <c r="F175" s="272"/>
      <c r="G175" s="272"/>
    </row>
    <row r="176" spans="1:7" x14ac:dyDescent="0.2">
      <c r="A176" s="272"/>
      <c r="B176" s="272"/>
      <c r="C176" s="272"/>
      <c r="D176" s="272"/>
      <c r="E176" s="272"/>
      <c r="F176" s="272"/>
      <c r="G176" s="272"/>
    </row>
    <row r="177" spans="5:5" x14ac:dyDescent="0.2">
      <c r="E177" s="228"/>
    </row>
    <row r="178" spans="5:5" x14ac:dyDescent="0.2">
      <c r="E178" s="228"/>
    </row>
    <row r="179" spans="5:5" x14ac:dyDescent="0.2">
      <c r="E179" s="228"/>
    </row>
    <row r="180" spans="5:5" x14ac:dyDescent="0.2">
      <c r="E180" s="228"/>
    </row>
    <row r="181" spans="5:5" x14ac:dyDescent="0.2">
      <c r="E181" s="228"/>
    </row>
    <row r="182" spans="5:5" x14ac:dyDescent="0.2">
      <c r="E182" s="228"/>
    </row>
    <row r="183" spans="5:5" x14ac:dyDescent="0.2">
      <c r="E183" s="228"/>
    </row>
    <row r="184" spans="5:5" x14ac:dyDescent="0.2">
      <c r="E184" s="228"/>
    </row>
    <row r="185" spans="5:5" x14ac:dyDescent="0.2">
      <c r="E185" s="228"/>
    </row>
    <row r="186" spans="5:5" x14ac:dyDescent="0.2">
      <c r="E186" s="228"/>
    </row>
    <row r="187" spans="5:5" x14ac:dyDescent="0.2">
      <c r="E187" s="228"/>
    </row>
    <row r="188" spans="5:5" x14ac:dyDescent="0.2">
      <c r="E188" s="228"/>
    </row>
    <row r="189" spans="5:5" x14ac:dyDescent="0.2">
      <c r="E189" s="228"/>
    </row>
    <row r="190" spans="5:5" x14ac:dyDescent="0.2">
      <c r="E190" s="228"/>
    </row>
    <row r="191" spans="5:5" x14ac:dyDescent="0.2">
      <c r="E191" s="228"/>
    </row>
    <row r="192" spans="5:5" x14ac:dyDescent="0.2">
      <c r="E192" s="228"/>
    </row>
    <row r="193" spans="1:5" x14ac:dyDescent="0.2">
      <c r="E193" s="228"/>
    </row>
    <row r="194" spans="1:5" x14ac:dyDescent="0.2">
      <c r="E194" s="228"/>
    </row>
    <row r="195" spans="1:5" x14ac:dyDescent="0.2">
      <c r="E195" s="228"/>
    </row>
    <row r="196" spans="1:5" x14ac:dyDescent="0.2">
      <c r="E196" s="228"/>
    </row>
    <row r="197" spans="1:5" x14ac:dyDescent="0.2">
      <c r="E197" s="228"/>
    </row>
    <row r="198" spans="1:5" x14ac:dyDescent="0.2">
      <c r="E198" s="228"/>
    </row>
    <row r="199" spans="1:5" x14ac:dyDescent="0.2">
      <c r="E199" s="228"/>
    </row>
    <row r="200" spans="1:5" x14ac:dyDescent="0.2">
      <c r="E200" s="228"/>
    </row>
    <row r="201" spans="1:5" x14ac:dyDescent="0.2">
      <c r="E201" s="228"/>
    </row>
    <row r="202" spans="1:5" x14ac:dyDescent="0.2">
      <c r="E202" s="228"/>
    </row>
    <row r="203" spans="1:5" x14ac:dyDescent="0.2">
      <c r="E203" s="228"/>
    </row>
    <row r="204" spans="1:5" x14ac:dyDescent="0.2">
      <c r="E204" s="228"/>
    </row>
    <row r="205" spans="1:5" x14ac:dyDescent="0.2">
      <c r="E205" s="228"/>
    </row>
    <row r="206" spans="1:5" x14ac:dyDescent="0.2">
      <c r="E206" s="228"/>
    </row>
    <row r="207" spans="1:5" x14ac:dyDescent="0.2">
      <c r="E207" s="228"/>
    </row>
    <row r="208" spans="1:5" x14ac:dyDescent="0.2">
      <c r="A208" s="283"/>
      <c r="B208" s="283"/>
    </row>
    <row r="209" spans="1:7" x14ac:dyDescent="0.2">
      <c r="A209" s="272"/>
      <c r="B209" s="272"/>
      <c r="C209" s="284"/>
      <c r="D209" s="284"/>
      <c r="E209" s="285"/>
      <c r="F209" s="284"/>
      <c r="G209" s="286"/>
    </row>
    <row r="210" spans="1:7" x14ac:dyDescent="0.2">
      <c r="A210" s="287"/>
      <c r="B210" s="287"/>
      <c r="C210" s="272"/>
      <c r="D210" s="272"/>
      <c r="E210" s="288"/>
      <c r="F210" s="272"/>
      <c r="G210" s="272"/>
    </row>
    <row r="211" spans="1:7" x14ac:dyDescent="0.2">
      <c r="A211" s="272"/>
      <c r="B211" s="272"/>
      <c r="C211" s="272"/>
      <c r="D211" s="272"/>
      <c r="E211" s="288"/>
      <c r="F211" s="272"/>
      <c r="G211" s="272"/>
    </row>
    <row r="212" spans="1:7" x14ac:dyDescent="0.2">
      <c r="A212" s="272"/>
      <c r="B212" s="272"/>
      <c r="C212" s="272"/>
      <c r="D212" s="272"/>
      <c r="E212" s="288"/>
      <c r="F212" s="272"/>
      <c r="G212" s="272"/>
    </row>
    <row r="213" spans="1:7" x14ac:dyDescent="0.2">
      <c r="A213" s="272"/>
      <c r="B213" s="272"/>
      <c r="C213" s="272"/>
      <c r="D213" s="272"/>
      <c r="E213" s="288"/>
      <c r="F213" s="272"/>
      <c r="G213" s="272"/>
    </row>
    <row r="214" spans="1:7" x14ac:dyDescent="0.2">
      <c r="A214" s="272"/>
      <c r="B214" s="272"/>
      <c r="C214" s="272"/>
      <c r="D214" s="272"/>
      <c r="E214" s="288"/>
      <c r="F214" s="272"/>
      <c r="G214" s="272"/>
    </row>
    <row r="215" spans="1:7" x14ac:dyDescent="0.2">
      <c r="A215" s="272"/>
      <c r="B215" s="272"/>
      <c r="C215" s="272"/>
      <c r="D215" s="272"/>
      <c r="E215" s="288"/>
      <c r="F215" s="272"/>
      <c r="G215" s="272"/>
    </row>
    <row r="216" spans="1:7" x14ac:dyDescent="0.2">
      <c r="A216" s="272"/>
      <c r="B216" s="272"/>
      <c r="C216" s="272"/>
      <c r="D216" s="272"/>
      <c r="E216" s="288"/>
      <c r="F216" s="272"/>
      <c r="G216" s="272"/>
    </row>
    <row r="217" spans="1:7" x14ac:dyDescent="0.2">
      <c r="A217" s="272"/>
      <c r="B217" s="272"/>
      <c r="C217" s="272"/>
      <c r="D217" s="272"/>
      <c r="E217" s="288"/>
      <c r="F217" s="272"/>
      <c r="G217" s="272"/>
    </row>
    <row r="218" spans="1:7" x14ac:dyDescent="0.2">
      <c r="A218" s="272"/>
      <c r="B218" s="272"/>
      <c r="C218" s="272"/>
      <c r="D218" s="272"/>
      <c r="E218" s="288"/>
      <c r="F218" s="272"/>
      <c r="G218" s="272"/>
    </row>
    <row r="219" spans="1:7" x14ac:dyDescent="0.2">
      <c r="A219" s="272"/>
      <c r="B219" s="272"/>
      <c r="C219" s="272"/>
      <c r="D219" s="272"/>
      <c r="E219" s="288"/>
      <c r="F219" s="272"/>
      <c r="G219" s="272"/>
    </row>
    <row r="220" spans="1:7" x14ac:dyDescent="0.2">
      <c r="A220" s="272"/>
      <c r="B220" s="272"/>
      <c r="C220" s="272"/>
      <c r="D220" s="272"/>
      <c r="E220" s="288"/>
      <c r="F220" s="272"/>
      <c r="G220" s="272"/>
    </row>
    <row r="221" spans="1:7" x14ac:dyDescent="0.2">
      <c r="A221" s="272"/>
      <c r="B221" s="272"/>
      <c r="C221" s="272"/>
      <c r="D221" s="272"/>
      <c r="E221" s="288"/>
      <c r="F221" s="272"/>
      <c r="G221" s="272"/>
    </row>
    <row r="222" spans="1:7" x14ac:dyDescent="0.2">
      <c r="A222" s="272"/>
      <c r="B222" s="272"/>
      <c r="C222" s="272"/>
      <c r="D222" s="272"/>
      <c r="E222" s="288"/>
      <c r="F222" s="272"/>
      <c r="G222" s="272"/>
    </row>
  </sheetData>
  <mergeCells count="39">
    <mergeCell ref="C10:D10"/>
    <mergeCell ref="C11:D11"/>
    <mergeCell ref="C12:D12"/>
    <mergeCell ref="A1:G1"/>
    <mergeCell ref="A3:B3"/>
    <mergeCell ref="A4:B4"/>
    <mergeCell ref="E4:G4"/>
    <mergeCell ref="C9:D9"/>
    <mergeCell ref="C28:D28"/>
    <mergeCell ref="C13:D13"/>
    <mergeCell ref="C14:D14"/>
    <mergeCell ref="C15:D15"/>
    <mergeCell ref="C16:D16"/>
    <mergeCell ref="C17:D17"/>
    <mergeCell ref="C18:D18"/>
    <mergeCell ref="C19:D19"/>
    <mergeCell ref="C20:D20"/>
    <mergeCell ref="C25:D25"/>
    <mergeCell ref="C26:D26"/>
    <mergeCell ref="C27:D27"/>
    <mergeCell ref="C51:D51"/>
    <mergeCell ref="C53:D53"/>
    <mergeCell ref="C55:D55"/>
    <mergeCell ref="C29:D29"/>
    <mergeCell ref="C30:D30"/>
    <mergeCell ref="C31:D31"/>
    <mergeCell ref="C32:D32"/>
    <mergeCell ref="C33:D33"/>
    <mergeCell ref="C34:D34"/>
    <mergeCell ref="C35:D35"/>
    <mergeCell ref="C36:D36"/>
    <mergeCell ref="C38:D38"/>
    <mergeCell ref="C42:D42"/>
    <mergeCell ref="C49:D49"/>
    <mergeCell ref="C67:D67"/>
    <mergeCell ref="C69:D69"/>
    <mergeCell ref="C71:D71"/>
    <mergeCell ref="C73:D73"/>
    <mergeCell ref="C82:D8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2"/>
  <dimension ref="A1:BE51"/>
  <sheetViews>
    <sheetView zoomScaleNormal="100" workbookViewId="0"/>
  </sheetViews>
  <sheetFormatPr defaultColWidth="9.140625" defaultRowHeight="12.75" x14ac:dyDescent="0.2"/>
  <cols>
    <col min="1" max="1" width="2" style="295" customWidth="1"/>
    <col min="2" max="2" width="15" style="295" customWidth="1"/>
    <col min="3" max="3" width="15.85546875" style="295" customWidth="1"/>
    <col min="4" max="4" width="14.5703125" style="295" customWidth="1"/>
    <col min="5" max="5" width="13.5703125" style="295" customWidth="1"/>
    <col min="6" max="6" width="16.5703125" style="295" customWidth="1"/>
    <col min="7" max="7" width="15.28515625" style="295" customWidth="1"/>
    <col min="8" max="16384" width="9.140625" style="295"/>
  </cols>
  <sheetData>
    <row r="1" spans="1:57" ht="24.75" customHeight="1" thickBot="1" x14ac:dyDescent="0.25">
      <c r="A1" s="293" t="s">
        <v>33</v>
      </c>
      <c r="B1" s="294"/>
      <c r="C1" s="294"/>
      <c r="D1" s="294"/>
      <c r="E1" s="294"/>
      <c r="F1" s="294"/>
      <c r="G1" s="294"/>
    </row>
    <row r="2" spans="1:57" ht="12.75" customHeight="1" x14ac:dyDescent="0.2">
      <c r="A2" s="296" t="s">
        <v>34</v>
      </c>
      <c r="B2" s="297"/>
      <c r="C2" s="298" t="s">
        <v>108</v>
      </c>
      <c r="D2" s="298" t="s">
        <v>355</v>
      </c>
      <c r="E2" s="299"/>
      <c r="F2" s="300" t="s">
        <v>35</v>
      </c>
      <c r="G2" s="301"/>
    </row>
    <row r="3" spans="1:57" ht="3" hidden="1" customHeight="1" x14ac:dyDescent="0.2">
      <c r="A3" s="302"/>
      <c r="B3" s="303"/>
      <c r="C3" s="304"/>
      <c r="D3" s="304"/>
      <c r="E3" s="305"/>
      <c r="F3" s="306"/>
      <c r="G3" s="307"/>
    </row>
    <row r="4" spans="1:57" ht="12" customHeight="1" x14ac:dyDescent="0.2">
      <c r="A4" s="308" t="s">
        <v>36</v>
      </c>
      <c r="B4" s="303"/>
      <c r="C4" s="304"/>
      <c r="D4" s="304"/>
      <c r="E4" s="305"/>
      <c r="F4" s="306" t="s">
        <v>37</v>
      </c>
      <c r="G4" s="309"/>
    </row>
    <row r="5" spans="1:57" ht="12.95" customHeight="1" x14ac:dyDescent="0.2">
      <c r="A5" s="310" t="s">
        <v>352</v>
      </c>
      <c r="B5" s="311"/>
      <c r="C5" s="312" t="s">
        <v>353</v>
      </c>
      <c r="D5" s="313"/>
      <c r="E5" s="311"/>
      <c r="F5" s="306" t="s">
        <v>38</v>
      </c>
      <c r="G5" s="307"/>
    </row>
    <row r="6" spans="1:57" ht="12.95" customHeight="1" x14ac:dyDescent="0.2">
      <c r="A6" s="308" t="s">
        <v>39</v>
      </c>
      <c r="B6" s="303"/>
      <c r="C6" s="304"/>
      <c r="D6" s="304"/>
      <c r="E6" s="305"/>
      <c r="F6" s="314" t="s">
        <v>40</v>
      </c>
      <c r="G6" s="315">
        <v>0</v>
      </c>
      <c r="O6" s="316"/>
    </row>
    <row r="7" spans="1:57" ht="12.95" customHeight="1" x14ac:dyDescent="0.2">
      <c r="A7" s="317" t="s">
        <v>105</v>
      </c>
      <c r="B7" s="318"/>
      <c r="C7" s="319" t="s">
        <v>106</v>
      </c>
      <c r="D7" s="320"/>
      <c r="E7" s="320"/>
      <c r="F7" s="321" t="s">
        <v>41</v>
      </c>
      <c r="G7" s="315">
        <f>IF(G6=0,,ROUND((F30+F32)/G6,1))</f>
        <v>0</v>
      </c>
    </row>
    <row r="8" spans="1:57" x14ac:dyDescent="0.2">
      <c r="A8" s="322" t="s">
        <v>42</v>
      </c>
      <c r="B8" s="306"/>
      <c r="C8" s="543"/>
      <c r="D8" s="543"/>
      <c r="E8" s="544"/>
      <c r="F8" s="323" t="s">
        <v>43</v>
      </c>
      <c r="G8" s="324"/>
      <c r="H8" s="325"/>
      <c r="I8" s="326"/>
    </row>
    <row r="9" spans="1:57" x14ac:dyDescent="0.2">
      <c r="A9" s="322" t="s">
        <v>44</v>
      </c>
      <c r="B9" s="306"/>
      <c r="C9" s="543"/>
      <c r="D9" s="543"/>
      <c r="E9" s="544"/>
      <c r="F9" s="306"/>
      <c r="G9" s="327"/>
      <c r="H9" s="328"/>
    </row>
    <row r="10" spans="1:57" x14ac:dyDescent="0.2">
      <c r="A10" s="322" t="s">
        <v>45</v>
      </c>
      <c r="B10" s="306"/>
      <c r="C10" s="543" t="s">
        <v>350</v>
      </c>
      <c r="D10" s="543"/>
      <c r="E10" s="543"/>
      <c r="F10" s="329"/>
      <c r="G10" s="330"/>
      <c r="H10" s="331"/>
    </row>
    <row r="11" spans="1:57" ht="13.5" customHeight="1" x14ac:dyDescent="0.2">
      <c r="A11" s="322" t="s">
        <v>46</v>
      </c>
      <c r="B11" s="306"/>
      <c r="C11" s="543"/>
      <c r="D11" s="543"/>
      <c r="E11" s="543"/>
      <c r="F11" s="332" t="s">
        <v>47</v>
      </c>
      <c r="G11" s="333"/>
      <c r="H11" s="328"/>
      <c r="BA11" s="334"/>
      <c r="BB11" s="334"/>
      <c r="BC11" s="334"/>
      <c r="BD11" s="334"/>
      <c r="BE11" s="334"/>
    </row>
    <row r="12" spans="1:57" ht="12.75" customHeight="1" x14ac:dyDescent="0.2">
      <c r="A12" s="335" t="s">
        <v>48</v>
      </c>
      <c r="B12" s="303"/>
      <c r="C12" s="545"/>
      <c r="D12" s="545"/>
      <c r="E12" s="545"/>
      <c r="F12" s="336" t="s">
        <v>49</v>
      </c>
      <c r="G12" s="337"/>
      <c r="H12" s="328"/>
    </row>
    <row r="13" spans="1:57" ht="28.5" customHeight="1" thickBot="1" x14ac:dyDescent="0.25">
      <c r="A13" s="338" t="s">
        <v>50</v>
      </c>
      <c r="B13" s="339"/>
      <c r="C13" s="339"/>
      <c r="D13" s="339"/>
      <c r="E13" s="340"/>
      <c r="F13" s="340"/>
      <c r="G13" s="341"/>
      <c r="H13" s="328"/>
    </row>
    <row r="14" spans="1:57" ht="17.25" customHeight="1" thickBot="1" x14ac:dyDescent="0.25">
      <c r="A14" s="342" t="s">
        <v>51</v>
      </c>
      <c r="B14" s="343"/>
      <c r="C14" s="344"/>
      <c r="D14" s="345" t="s">
        <v>52</v>
      </c>
      <c r="E14" s="346"/>
      <c r="F14" s="346"/>
      <c r="G14" s="344"/>
    </row>
    <row r="15" spans="1:57" ht="15.95" customHeight="1" x14ac:dyDescent="0.2">
      <c r="A15" s="347"/>
      <c r="B15" s="348" t="s">
        <v>53</v>
      </c>
      <c r="C15" s="349">
        <f>'02 01 Rek'!E10</f>
        <v>0</v>
      </c>
      <c r="D15" s="350">
        <f>'02 01 Rek'!A18</f>
        <v>0</v>
      </c>
      <c r="E15" s="351"/>
      <c r="F15" s="352"/>
      <c r="G15" s="349">
        <f>'02 01 Rek'!I18</f>
        <v>0</v>
      </c>
    </row>
    <row r="16" spans="1:57" ht="15.95" customHeight="1" x14ac:dyDescent="0.2">
      <c r="A16" s="347" t="s">
        <v>54</v>
      </c>
      <c r="B16" s="348" t="s">
        <v>55</v>
      </c>
      <c r="C16" s="349">
        <f>'02 01 Rek'!F10</f>
        <v>0</v>
      </c>
      <c r="D16" s="302"/>
      <c r="E16" s="353"/>
      <c r="F16" s="354"/>
      <c r="G16" s="349"/>
    </row>
    <row r="17" spans="1:7" ht="15.95" customHeight="1" x14ac:dyDescent="0.2">
      <c r="A17" s="347" t="s">
        <v>56</v>
      </c>
      <c r="B17" s="348" t="s">
        <v>57</v>
      </c>
      <c r="C17" s="349">
        <f>'02 01 Rek'!H10</f>
        <v>0</v>
      </c>
      <c r="D17" s="302"/>
      <c r="E17" s="353"/>
      <c r="F17" s="354"/>
      <c r="G17" s="349"/>
    </row>
    <row r="18" spans="1:7" ht="15.95" customHeight="1" x14ac:dyDescent="0.2">
      <c r="A18" s="355" t="s">
        <v>58</v>
      </c>
      <c r="B18" s="356" t="s">
        <v>59</v>
      </c>
      <c r="C18" s="349">
        <f>'02 01 Rek'!G10</f>
        <v>0</v>
      </c>
      <c r="D18" s="302"/>
      <c r="E18" s="353"/>
      <c r="F18" s="354"/>
      <c r="G18" s="349"/>
    </row>
    <row r="19" spans="1:7" ht="15.95" customHeight="1" x14ac:dyDescent="0.2">
      <c r="A19" s="357" t="s">
        <v>60</v>
      </c>
      <c r="B19" s="348"/>
      <c r="C19" s="349">
        <f>SUM(C15:C18)</f>
        <v>0</v>
      </c>
      <c r="D19" s="302"/>
      <c r="E19" s="353"/>
      <c r="F19" s="354"/>
      <c r="G19" s="349"/>
    </row>
    <row r="20" spans="1:7" ht="15.95" customHeight="1" x14ac:dyDescent="0.2">
      <c r="A20" s="357"/>
      <c r="B20" s="348"/>
      <c r="C20" s="349"/>
      <c r="D20" s="302"/>
      <c r="E20" s="353"/>
      <c r="F20" s="354"/>
      <c r="G20" s="349"/>
    </row>
    <row r="21" spans="1:7" ht="15.95" customHeight="1" x14ac:dyDescent="0.2">
      <c r="A21" s="357" t="s">
        <v>30</v>
      </c>
      <c r="B21" s="348"/>
      <c r="C21" s="349">
        <f>'02 01 Rek'!I10</f>
        <v>0</v>
      </c>
      <c r="D21" s="302"/>
      <c r="E21" s="353"/>
      <c r="F21" s="354"/>
      <c r="G21" s="349"/>
    </row>
    <row r="22" spans="1:7" ht="15.95" customHeight="1" x14ac:dyDescent="0.2">
      <c r="A22" s="358" t="s">
        <v>61</v>
      </c>
      <c r="B22" s="328"/>
      <c r="C22" s="349">
        <f>C19+C21</f>
        <v>0</v>
      </c>
      <c r="D22" s="302" t="s">
        <v>62</v>
      </c>
      <c r="E22" s="353"/>
      <c r="F22" s="354"/>
      <c r="G22" s="349">
        <f>G23-SUM(G15:G21)</f>
        <v>0</v>
      </c>
    </row>
    <row r="23" spans="1:7" ht="15.95" customHeight="1" thickBot="1" x14ac:dyDescent="0.25">
      <c r="A23" s="546" t="s">
        <v>63</v>
      </c>
      <c r="B23" s="547"/>
      <c r="C23" s="359">
        <f>C22+G23</f>
        <v>0</v>
      </c>
      <c r="D23" s="360" t="s">
        <v>64</v>
      </c>
      <c r="E23" s="361"/>
      <c r="F23" s="362"/>
      <c r="G23" s="349">
        <f>'02 01 Rek'!H16</f>
        <v>0</v>
      </c>
    </row>
    <row r="24" spans="1:7" x14ac:dyDescent="0.2">
      <c r="A24" s="363" t="s">
        <v>65</v>
      </c>
      <c r="B24" s="364"/>
      <c r="C24" s="365"/>
      <c r="D24" s="364" t="s">
        <v>66</v>
      </c>
      <c r="E24" s="364"/>
      <c r="F24" s="366" t="s">
        <v>67</v>
      </c>
      <c r="G24" s="367"/>
    </row>
    <row r="25" spans="1:7" x14ac:dyDescent="0.2">
      <c r="A25" s="358" t="s">
        <v>68</v>
      </c>
      <c r="B25" s="328"/>
      <c r="C25" s="368"/>
      <c r="D25" s="328" t="s">
        <v>68</v>
      </c>
      <c r="F25" s="369" t="s">
        <v>68</v>
      </c>
      <c r="G25" s="370"/>
    </row>
    <row r="26" spans="1:7" ht="37.5" customHeight="1" x14ac:dyDescent="0.2">
      <c r="A26" s="358" t="s">
        <v>69</v>
      </c>
      <c r="B26" s="371"/>
      <c r="C26" s="368"/>
      <c r="D26" s="328" t="s">
        <v>69</v>
      </c>
      <c r="F26" s="369" t="s">
        <v>69</v>
      </c>
      <c r="G26" s="370"/>
    </row>
    <row r="27" spans="1:7" x14ac:dyDescent="0.2">
      <c r="A27" s="358"/>
      <c r="B27" s="372"/>
      <c r="C27" s="368"/>
      <c r="D27" s="328"/>
      <c r="F27" s="369"/>
      <c r="G27" s="370"/>
    </row>
    <row r="28" spans="1:7" x14ac:dyDescent="0.2">
      <c r="A28" s="358" t="s">
        <v>70</v>
      </c>
      <c r="B28" s="328"/>
      <c r="C28" s="368"/>
      <c r="D28" s="369" t="s">
        <v>71</v>
      </c>
      <c r="E28" s="368"/>
      <c r="F28" s="373" t="s">
        <v>71</v>
      </c>
      <c r="G28" s="370"/>
    </row>
    <row r="29" spans="1:7" ht="69" customHeight="1" x14ac:dyDescent="0.2">
      <c r="A29" s="358"/>
      <c r="B29" s="328"/>
      <c r="C29" s="374"/>
      <c r="D29" s="375"/>
      <c r="E29" s="374"/>
      <c r="F29" s="328"/>
      <c r="G29" s="370"/>
    </row>
    <row r="30" spans="1:7" x14ac:dyDescent="0.2">
      <c r="A30" s="376" t="s">
        <v>12</v>
      </c>
      <c r="B30" s="377"/>
      <c r="C30" s="378">
        <v>21</v>
      </c>
      <c r="D30" s="377" t="s">
        <v>72</v>
      </c>
      <c r="E30" s="379"/>
      <c r="F30" s="538">
        <f>C23-F32</f>
        <v>0</v>
      </c>
      <c r="G30" s="539"/>
    </row>
    <row r="31" spans="1:7" x14ac:dyDescent="0.2">
      <c r="A31" s="376" t="s">
        <v>73</v>
      </c>
      <c r="B31" s="377"/>
      <c r="C31" s="378">
        <f>C30</f>
        <v>21</v>
      </c>
      <c r="D31" s="377" t="s">
        <v>74</v>
      </c>
      <c r="E31" s="379"/>
      <c r="F31" s="538">
        <f>ROUND(PRODUCT(F30,C31/100),0)</f>
        <v>0</v>
      </c>
      <c r="G31" s="539"/>
    </row>
    <row r="32" spans="1:7" x14ac:dyDescent="0.2">
      <c r="A32" s="376" t="s">
        <v>12</v>
      </c>
      <c r="B32" s="377"/>
      <c r="C32" s="378">
        <v>0</v>
      </c>
      <c r="D32" s="377" t="s">
        <v>74</v>
      </c>
      <c r="E32" s="379"/>
      <c r="F32" s="538">
        <v>0</v>
      </c>
      <c r="G32" s="539"/>
    </row>
    <row r="33" spans="1:8" x14ac:dyDescent="0.2">
      <c r="A33" s="376" t="s">
        <v>73</v>
      </c>
      <c r="B33" s="380"/>
      <c r="C33" s="381">
        <f>C32</f>
        <v>0</v>
      </c>
      <c r="D33" s="377" t="s">
        <v>74</v>
      </c>
      <c r="E33" s="354"/>
      <c r="F33" s="538">
        <f>ROUND(PRODUCT(F32,C33/100),0)</f>
        <v>0</v>
      </c>
      <c r="G33" s="539"/>
    </row>
    <row r="34" spans="1:8" s="385" customFormat="1" ht="19.5" customHeight="1" thickBot="1" x14ac:dyDescent="0.3">
      <c r="A34" s="382" t="s">
        <v>75</v>
      </c>
      <c r="B34" s="383"/>
      <c r="C34" s="383"/>
      <c r="D34" s="383"/>
      <c r="E34" s="384"/>
      <c r="F34" s="540">
        <f>ROUND(SUM(F30:F33),0)</f>
        <v>0</v>
      </c>
      <c r="G34" s="541"/>
    </row>
    <row r="36" spans="1:8" x14ac:dyDescent="0.2">
      <c r="A36" s="386" t="s">
        <v>76</v>
      </c>
      <c r="B36" s="386"/>
      <c r="C36" s="386"/>
      <c r="D36" s="386"/>
      <c r="E36" s="386"/>
      <c r="F36" s="386"/>
      <c r="G36" s="386"/>
      <c r="H36" s="295" t="s">
        <v>2</v>
      </c>
    </row>
    <row r="37" spans="1:8" ht="14.25" customHeight="1" x14ac:dyDescent="0.2">
      <c r="A37" s="386"/>
      <c r="B37" s="542"/>
      <c r="C37" s="542"/>
      <c r="D37" s="542"/>
      <c r="E37" s="542"/>
      <c r="F37" s="542"/>
      <c r="G37" s="542"/>
      <c r="H37" s="295" t="s">
        <v>2</v>
      </c>
    </row>
    <row r="38" spans="1:8" ht="12.75" customHeight="1" x14ac:dyDescent="0.2">
      <c r="A38" s="387"/>
      <c r="B38" s="542"/>
      <c r="C38" s="542"/>
      <c r="D38" s="542"/>
      <c r="E38" s="542"/>
      <c r="F38" s="542"/>
      <c r="G38" s="542"/>
      <c r="H38" s="295" t="s">
        <v>2</v>
      </c>
    </row>
    <row r="39" spans="1:8" x14ac:dyDescent="0.2">
      <c r="A39" s="387"/>
      <c r="B39" s="542"/>
      <c r="C39" s="542"/>
      <c r="D39" s="542"/>
      <c r="E39" s="542"/>
      <c r="F39" s="542"/>
      <c r="G39" s="542"/>
      <c r="H39" s="295" t="s">
        <v>2</v>
      </c>
    </row>
    <row r="40" spans="1:8" x14ac:dyDescent="0.2">
      <c r="A40" s="387"/>
      <c r="B40" s="542"/>
      <c r="C40" s="542"/>
      <c r="D40" s="542"/>
      <c r="E40" s="542"/>
      <c r="F40" s="542"/>
      <c r="G40" s="542"/>
      <c r="H40" s="295" t="s">
        <v>2</v>
      </c>
    </row>
    <row r="41" spans="1:8" x14ac:dyDescent="0.2">
      <c r="A41" s="387"/>
      <c r="B41" s="542"/>
      <c r="C41" s="542"/>
      <c r="D41" s="542"/>
      <c r="E41" s="542"/>
      <c r="F41" s="542"/>
      <c r="G41" s="542"/>
      <c r="H41" s="295" t="s">
        <v>2</v>
      </c>
    </row>
    <row r="42" spans="1:8" x14ac:dyDescent="0.2">
      <c r="A42" s="387"/>
      <c r="B42" s="542"/>
      <c r="C42" s="542"/>
      <c r="D42" s="542"/>
      <c r="E42" s="542"/>
      <c r="F42" s="542"/>
      <c r="G42" s="542"/>
      <c r="H42" s="295" t="s">
        <v>2</v>
      </c>
    </row>
    <row r="43" spans="1:8" x14ac:dyDescent="0.2">
      <c r="A43" s="387"/>
      <c r="B43" s="542"/>
      <c r="C43" s="542"/>
      <c r="D43" s="542"/>
      <c r="E43" s="542"/>
      <c r="F43" s="542"/>
      <c r="G43" s="542"/>
      <c r="H43" s="295" t="s">
        <v>2</v>
      </c>
    </row>
    <row r="44" spans="1:8" ht="12.75" customHeight="1" x14ac:dyDescent="0.2">
      <c r="A44" s="387"/>
      <c r="B44" s="542"/>
      <c r="C44" s="542"/>
      <c r="D44" s="542"/>
      <c r="E44" s="542"/>
      <c r="F44" s="542"/>
      <c r="G44" s="542"/>
      <c r="H44" s="295" t="s">
        <v>2</v>
      </c>
    </row>
    <row r="45" spans="1:8" ht="12.75" customHeight="1" x14ac:dyDescent="0.2">
      <c r="A45" s="387"/>
      <c r="B45" s="542"/>
      <c r="C45" s="542"/>
      <c r="D45" s="542"/>
      <c r="E45" s="542"/>
      <c r="F45" s="542"/>
      <c r="G45" s="542"/>
      <c r="H45" s="295" t="s">
        <v>2</v>
      </c>
    </row>
    <row r="46" spans="1:8" x14ac:dyDescent="0.2">
      <c r="B46" s="537"/>
      <c r="C46" s="537"/>
      <c r="D46" s="537"/>
      <c r="E46" s="537"/>
      <c r="F46" s="537"/>
      <c r="G46" s="537"/>
    </row>
    <row r="47" spans="1:8" x14ac:dyDescent="0.2">
      <c r="B47" s="537"/>
      <c r="C47" s="537"/>
      <c r="D47" s="537"/>
      <c r="E47" s="537"/>
      <c r="F47" s="537"/>
      <c r="G47" s="537"/>
    </row>
    <row r="48" spans="1:8" x14ac:dyDescent="0.2">
      <c r="B48" s="537"/>
      <c r="C48" s="537"/>
      <c r="D48" s="537"/>
      <c r="E48" s="537"/>
      <c r="F48" s="537"/>
      <c r="G48" s="537"/>
    </row>
    <row r="49" spans="2:7" x14ac:dyDescent="0.2">
      <c r="B49" s="537"/>
      <c r="C49" s="537"/>
      <c r="D49" s="537"/>
      <c r="E49" s="537"/>
      <c r="F49" s="537"/>
      <c r="G49" s="537"/>
    </row>
    <row r="50" spans="2:7" x14ac:dyDescent="0.2">
      <c r="B50" s="537"/>
      <c r="C50" s="537"/>
      <c r="D50" s="537"/>
      <c r="E50" s="537"/>
      <c r="F50" s="537"/>
      <c r="G50" s="537"/>
    </row>
    <row r="51" spans="2:7" x14ac:dyDescent="0.2">
      <c r="B51" s="537"/>
      <c r="C51" s="537"/>
      <c r="D51" s="537"/>
      <c r="E51" s="537"/>
      <c r="F51" s="537"/>
      <c r="G51" s="53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2"/>
  <dimension ref="A1:BE67"/>
  <sheetViews>
    <sheetView workbookViewId="0">
      <selection sqref="A1:B1"/>
    </sheetView>
  </sheetViews>
  <sheetFormatPr defaultColWidth="9.140625" defaultRowHeight="12.75" x14ac:dyDescent="0.2"/>
  <cols>
    <col min="1" max="1" width="5.85546875" style="295" customWidth="1"/>
    <col min="2" max="2" width="6.140625" style="295" customWidth="1"/>
    <col min="3" max="3" width="11.42578125" style="295" customWidth="1"/>
    <col min="4" max="4" width="15.85546875" style="295" customWidth="1"/>
    <col min="5" max="5" width="11.28515625" style="295" customWidth="1"/>
    <col min="6" max="6" width="10.85546875" style="295" customWidth="1"/>
    <col min="7" max="7" width="11" style="295" customWidth="1"/>
    <col min="8" max="8" width="11.140625" style="295" customWidth="1"/>
    <col min="9" max="9" width="10.7109375" style="295" customWidth="1"/>
    <col min="10" max="16384" width="9.140625" style="295"/>
  </cols>
  <sheetData>
    <row r="1" spans="1:57" ht="13.5" thickTop="1" x14ac:dyDescent="0.2">
      <c r="A1" s="548" t="s">
        <v>3</v>
      </c>
      <c r="B1" s="549"/>
      <c r="C1" s="388" t="s">
        <v>107</v>
      </c>
      <c r="D1" s="389"/>
      <c r="E1" s="390"/>
      <c r="F1" s="389"/>
      <c r="G1" s="391" t="s">
        <v>77</v>
      </c>
      <c r="H1" s="392" t="s">
        <v>108</v>
      </c>
      <c r="I1" s="393"/>
    </row>
    <row r="2" spans="1:57" ht="13.5" thickBot="1" x14ac:dyDescent="0.25">
      <c r="A2" s="550" t="s">
        <v>78</v>
      </c>
      <c r="B2" s="551"/>
      <c r="C2" s="394" t="s">
        <v>354</v>
      </c>
      <c r="D2" s="395"/>
      <c r="E2" s="396"/>
      <c r="F2" s="395"/>
      <c r="G2" s="552" t="s">
        <v>355</v>
      </c>
      <c r="H2" s="553"/>
      <c r="I2" s="554"/>
    </row>
    <row r="3" spans="1:57" ht="13.5" thickTop="1" x14ac:dyDescent="0.2">
      <c r="F3" s="328"/>
    </row>
    <row r="4" spans="1:57" ht="19.5" customHeight="1" x14ac:dyDescent="0.25">
      <c r="A4" s="397" t="s">
        <v>79</v>
      </c>
      <c r="B4" s="398"/>
      <c r="C4" s="398"/>
      <c r="D4" s="398"/>
      <c r="E4" s="399"/>
      <c r="F4" s="398"/>
      <c r="G4" s="398"/>
      <c r="H4" s="398"/>
      <c r="I4" s="398"/>
    </row>
    <row r="5" spans="1:57" ht="13.5" thickBot="1" x14ac:dyDescent="0.25"/>
    <row r="6" spans="1:57" s="328" customFormat="1" ht="13.5" thickBot="1" x14ac:dyDescent="0.25">
      <c r="A6" s="400"/>
      <c r="B6" s="401" t="s">
        <v>80</v>
      </c>
      <c r="C6" s="401"/>
      <c r="D6" s="402"/>
      <c r="E6" s="403" t="s">
        <v>26</v>
      </c>
      <c r="F6" s="404" t="s">
        <v>27</v>
      </c>
      <c r="G6" s="404" t="s">
        <v>28</v>
      </c>
      <c r="H6" s="404" t="s">
        <v>29</v>
      </c>
      <c r="I6" s="405" t="s">
        <v>30</v>
      </c>
    </row>
    <row r="7" spans="1:57" s="328" customFormat="1" x14ac:dyDescent="0.2">
      <c r="A7" s="498" t="str">
        <f>'02 01 Pol'!B7</f>
        <v>305</v>
      </c>
      <c r="B7" s="406" t="str">
        <f>'02 01 Pol'!C7</f>
        <v>Montáž</v>
      </c>
      <c r="D7" s="407"/>
      <c r="E7" s="499">
        <f>'02 01 Pol'!BA52</f>
        <v>0</v>
      </c>
      <c r="F7" s="500">
        <f>'02 01 Pol'!BB52</f>
        <v>0</v>
      </c>
      <c r="G7" s="500">
        <f>'02 01 Pol'!BC52</f>
        <v>0</v>
      </c>
      <c r="H7" s="500">
        <f>'02 01 Pol'!BD52</f>
        <v>0</v>
      </c>
      <c r="I7" s="501">
        <f>'02 01 Pol'!BE52</f>
        <v>0</v>
      </c>
    </row>
    <row r="8" spans="1:57" s="123" customFormat="1" x14ac:dyDescent="0.2">
      <c r="A8" s="289" t="str">
        <f>'02 01 Pol'!B53</f>
        <v>310</v>
      </c>
      <c r="B8" s="62" t="str">
        <f>'02 01 Pol'!C53</f>
        <v>Specifikace</v>
      </c>
      <c r="D8" s="200"/>
      <c r="E8" s="290">
        <f>'02 01 Pol'!BA91</f>
        <v>0</v>
      </c>
      <c r="F8" s="291">
        <f>'02 01 Pol'!BB91</f>
        <v>0</v>
      </c>
      <c r="G8" s="291">
        <f>'02 01 Pol'!BC91</f>
        <v>0</v>
      </c>
      <c r="H8" s="291">
        <f>'02 01 Pol'!BD91</f>
        <v>0</v>
      </c>
      <c r="I8" s="292">
        <f>'02 01 Pol'!BE91</f>
        <v>0</v>
      </c>
    </row>
    <row r="9" spans="1:57" s="123" customFormat="1" ht="13.5" thickBot="1" x14ac:dyDescent="0.25">
      <c r="A9" s="289" t="str">
        <f>'02 01 Pol'!B92</f>
        <v>315</v>
      </c>
      <c r="B9" s="62" t="str">
        <f>'02 01 Pol'!C92</f>
        <v>VRN</v>
      </c>
      <c r="D9" s="200"/>
      <c r="E9" s="290">
        <f>'02 01 Pol'!BA99</f>
        <v>0</v>
      </c>
      <c r="F9" s="291">
        <f>'02 01 Pol'!BB99</f>
        <v>0</v>
      </c>
      <c r="G9" s="291">
        <f>'02 01 Pol'!BC99</f>
        <v>0</v>
      </c>
      <c r="H9" s="291">
        <f>'02 01 Pol'!BD99</f>
        <v>0</v>
      </c>
      <c r="I9" s="292">
        <f>'02 01 Pol'!BE99</f>
        <v>0</v>
      </c>
    </row>
    <row r="10" spans="1:57" s="414" customFormat="1" ht="13.5" thickBot="1" x14ac:dyDescent="0.25">
      <c r="A10" s="408"/>
      <c r="B10" s="409" t="s">
        <v>81</v>
      </c>
      <c r="C10" s="409"/>
      <c r="D10" s="410"/>
      <c r="E10" s="411">
        <f>SUM(E7:E9)</f>
        <v>0</v>
      </c>
      <c r="F10" s="412">
        <f>SUM(F7:F9)</f>
        <v>0</v>
      </c>
      <c r="G10" s="412">
        <f>SUM(G7:G9)</f>
        <v>0</v>
      </c>
      <c r="H10" s="412">
        <f>SUM(H7:H9)</f>
        <v>0</v>
      </c>
      <c r="I10" s="413">
        <f>SUM(I7:I9)</f>
        <v>0</v>
      </c>
    </row>
    <row r="11" spans="1:57" x14ac:dyDescent="0.2">
      <c r="A11" s="328"/>
      <c r="B11" s="328"/>
      <c r="C11" s="328"/>
      <c r="D11" s="328"/>
      <c r="E11" s="328"/>
      <c r="F11" s="328"/>
      <c r="G11" s="328"/>
      <c r="H11" s="328"/>
      <c r="I11" s="328"/>
    </row>
    <row r="12" spans="1:57" ht="19.5" customHeight="1" x14ac:dyDescent="0.25">
      <c r="A12" s="398" t="s">
        <v>82</v>
      </c>
      <c r="B12" s="398"/>
      <c r="C12" s="398"/>
      <c r="D12" s="398"/>
      <c r="E12" s="398"/>
      <c r="F12" s="398"/>
      <c r="G12" s="415"/>
      <c r="H12" s="398"/>
      <c r="I12" s="398"/>
      <c r="BA12" s="334"/>
      <c r="BB12" s="334"/>
      <c r="BC12" s="334"/>
      <c r="BD12" s="334"/>
      <c r="BE12" s="334"/>
    </row>
    <row r="13" spans="1:57" ht="13.5" thickBot="1" x14ac:dyDescent="0.25"/>
    <row r="14" spans="1:57" x14ac:dyDescent="0.2">
      <c r="A14" s="363" t="s">
        <v>83</v>
      </c>
      <c r="B14" s="364"/>
      <c r="C14" s="364"/>
      <c r="D14" s="416"/>
      <c r="E14" s="417" t="s">
        <v>84</v>
      </c>
      <c r="F14" s="418" t="s">
        <v>13</v>
      </c>
      <c r="G14" s="419" t="s">
        <v>85</v>
      </c>
      <c r="H14" s="420"/>
      <c r="I14" s="421" t="s">
        <v>84</v>
      </c>
    </row>
    <row r="15" spans="1:57" x14ac:dyDescent="0.2">
      <c r="A15" s="357"/>
      <c r="B15" s="348"/>
      <c r="C15" s="348"/>
      <c r="D15" s="422"/>
      <c r="E15" s="423"/>
      <c r="F15" s="424"/>
      <c r="G15" s="425">
        <f>CHOOSE(BA15+1,E10+F10,E10+F10+H10,E10+F10+G10+H10,E10,F10,H10,G10,H10+G10,0)</f>
        <v>0</v>
      </c>
      <c r="H15" s="426"/>
      <c r="I15" s="427">
        <f>E15+F15*G15/100</f>
        <v>0</v>
      </c>
      <c r="BA15" s="295">
        <v>8</v>
      </c>
    </row>
    <row r="16" spans="1:57" ht="13.5" thickBot="1" x14ac:dyDescent="0.25">
      <c r="A16" s="428"/>
      <c r="B16" s="429" t="s">
        <v>86</v>
      </c>
      <c r="C16" s="430"/>
      <c r="D16" s="431"/>
      <c r="E16" s="432"/>
      <c r="F16" s="433"/>
      <c r="G16" s="433"/>
      <c r="H16" s="555">
        <f>SUM(I15:I15)</f>
        <v>0</v>
      </c>
      <c r="I16" s="556"/>
    </row>
    <row r="18" spans="2:9" x14ac:dyDescent="0.2">
      <c r="B18" s="414"/>
      <c r="F18" s="434"/>
      <c r="G18" s="435"/>
      <c r="H18" s="435"/>
      <c r="I18" s="436"/>
    </row>
    <row r="19" spans="2:9" x14ac:dyDescent="0.2">
      <c r="F19" s="434"/>
      <c r="G19" s="435"/>
      <c r="H19" s="435"/>
      <c r="I19" s="436"/>
    </row>
    <row r="20" spans="2:9" x14ac:dyDescent="0.2">
      <c r="F20" s="434"/>
      <c r="G20" s="435"/>
      <c r="H20" s="435"/>
      <c r="I20" s="436"/>
    </row>
    <row r="21" spans="2:9" x14ac:dyDescent="0.2">
      <c r="F21" s="434"/>
      <c r="G21" s="435"/>
      <c r="H21" s="435"/>
      <c r="I21" s="436"/>
    </row>
    <row r="22" spans="2:9" x14ac:dyDescent="0.2">
      <c r="F22" s="434"/>
      <c r="G22" s="435"/>
      <c r="H22" s="435"/>
      <c r="I22" s="436"/>
    </row>
    <row r="23" spans="2:9" x14ac:dyDescent="0.2">
      <c r="F23" s="434"/>
      <c r="G23" s="435"/>
      <c r="H23" s="435"/>
      <c r="I23" s="436"/>
    </row>
    <row r="24" spans="2:9" x14ac:dyDescent="0.2">
      <c r="F24" s="434"/>
      <c r="G24" s="435"/>
      <c r="H24" s="435"/>
      <c r="I24" s="436"/>
    </row>
    <row r="25" spans="2:9" x14ac:dyDescent="0.2">
      <c r="F25" s="434"/>
      <c r="G25" s="435"/>
      <c r="H25" s="435"/>
      <c r="I25" s="436"/>
    </row>
    <row r="26" spans="2:9" x14ac:dyDescent="0.2">
      <c r="F26" s="434"/>
      <c r="G26" s="435"/>
      <c r="H26" s="435"/>
      <c r="I26" s="436"/>
    </row>
    <row r="27" spans="2:9" x14ac:dyDescent="0.2">
      <c r="F27" s="434"/>
      <c r="G27" s="435"/>
      <c r="H27" s="435"/>
      <c r="I27" s="436"/>
    </row>
    <row r="28" spans="2:9" x14ac:dyDescent="0.2">
      <c r="F28" s="434"/>
      <c r="G28" s="435"/>
      <c r="H28" s="435"/>
      <c r="I28" s="436"/>
    </row>
    <row r="29" spans="2:9" x14ac:dyDescent="0.2">
      <c r="F29" s="434"/>
      <c r="G29" s="435"/>
      <c r="H29" s="435"/>
      <c r="I29" s="436"/>
    </row>
    <row r="30" spans="2:9" x14ac:dyDescent="0.2">
      <c r="F30" s="434"/>
      <c r="G30" s="435"/>
      <c r="H30" s="435"/>
      <c r="I30" s="436"/>
    </row>
    <row r="31" spans="2:9" x14ac:dyDescent="0.2">
      <c r="F31" s="434"/>
      <c r="G31" s="435"/>
      <c r="H31" s="435"/>
      <c r="I31" s="436"/>
    </row>
    <row r="32" spans="2:9" x14ac:dyDescent="0.2">
      <c r="F32" s="434"/>
      <c r="G32" s="435"/>
      <c r="H32" s="435"/>
      <c r="I32" s="436"/>
    </row>
    <row r="33" spans="6:9" x14ac:dyDescent="0.2">
      <c r="F33" s="434"/>
      <c r="G33" s="435"/>
      <c r="H33" s="435"/>
      <c r="I33" s="436"/>
    </row>
    <row r="34" spans="6:9" x14ac:dyDescent="0.2">
      <c r="F34" s="434"/>
      <c r="G34" s="435"/>
      <c r="H34" s="435"/>
      <c r="I34" s="436"/>
    </row>
    <row r="35" spans="6:9" x14ac:dyDescent="0.2">
      <c r="F35" s="434"/>
      <c r="G35" s="435"/>
      <c r="H35" s="435"/>
      <c r="I35" s="436"/>
    </row>
    <row r="36" spans="6:9" x14ac:dyDescent="0.2">
      <c r="F36" s="434"/>
      <c r="G36" s="435"/>
      <c r="H36" s="435"/>
      <c r="I36" s="436"/>
    </row>
    <row r="37" spans="6:9" x14ac:dyDescent="0.2">
      <c r="F37" s="434"/>
      <c r="G37" s="435"/>
      <c r="H37" s="435"/>
      <c r="I37" s="436"/>
    </row>
    <row r="38" spans="6:9" x14ac:dyDescent="0.2">
      <c r="F38" s="434"/>
      <c r="G38" s="435"/>
      <c r="H38" s="435"/>
      <c r="I38" s="436"/>
    </row>
    <row r="39" spans="6:9" x14ac:dyDescent="0.2">
      <c r="F39" s="434"/>
      <c r="G39" s="435"/>
      <c r="H39" s="435"/>
      <c r="I39" s="436"/>
    </row>
    <row r="40" spans="6:9" x14ac:dyDescent="0.2">
      <c r="F40" s="434"/>
      <c r="G40" s="435"/>
      <c r="H40" s="435"/>
      <c r="I40" s="436"/>
    </row>
    <row r="41" spans="6:9" x14ac:dyDescent="0.2">
      <c r="F41" s="434"/>
      <c r="G41" s="435"/>
      <c r="H41" s="435"/>
      <c r="I41" s="436"/>
    </row>
    <row r="42" spans="6:9" x14ac:dyDescent="0.2">
      <c r="F42" s="434"/>
      <c r="G42" s="435"/>
      <c r="H42" s="435"/>
      <c r="I42" s="436"/>
    </row>
    <row r="43" spans="6:9" x14ac:dyDescent="0.2">
      <c r="F43" s="434"/>
      <c r="G43" s="435"/>
      <c r="H43" s="435"/>
      <c r="I43" s="436"/>
    </row>
    <row r="44" spans="6:9" x14ac:dyDescent="0.2">
      <c r="F44" s="434"/>
      <c r="G44" s="435"/>
      <c r="H44" s="435"/>
      <c r="I44" s="436"/>
    </row>
    <row r="45" spans="6:9" x14ac:dyDescent="0.2">
      <c r="F45" s="434"/>
      <c r="G45" s="435"/>
      <c r="H45" s="435"/>
      <c r="I45" s="436"/>
    </row>
    <row r="46" spans="6:9" x14ac:dyDescent="0.2">
      <c r="F46" s="434"/>
      <c r="G46" s="435"/>
      <c r="H46" s="435"/>
      <c r="I46" s="436"/>
    </row>
    <row r="47" spans="6:9" x14ac:dyDescent="0.2">
      <c r="F47" s="434"/>
      <c r="G47" s="435"/>
      <c r="H47" s="435"/>
      <c r="I47" s="436"/>
    </row>
    <row r="48" spans="6:9" x14ac:dyDescent="0.2">
      <c r="F48" s="434"/>
      <c r="G48" s="435"/>
      <c r="H48" s="435"/>
      <c r="I48" s="436"/>
    </row>
    <row r="49" spans="6:9" x14ac:dyDescent="0.2">
      <c r="F49" s="434"/>
      <c r="G49" s="435"/>
      <c r="H49" s="435"/>
      <c r="I49" s="436"/>
    </row>
    <row r="50" spans="6:9" x14ac:dyDescent="0.2">
      <c r="F50" s="434"/>
      <c r="G50" s="435"/>
      <c r="H50" s="435"/>
      <c r="I50" s="436"/>
    </row>
    <row r="51" spans="6:9" x14ac:dyDescent="0.2">
      <c r="F51" s="434"/>
      <c r="G51" s="435"/>
      <c r="H51" s="435"/>
      <c r="I51" s="436"/>
    </row>
    <row r="52" spans="6:9" x14ac:dyDescent="0.2">
      <c r="F52" s="434"/>
      <c r="G52" s="435"/>
      <c r="H52" s="435"/>
      <c r="I52" s="436"/>
    </row>
    <row r="53" spans="6:9" x14ac:dyDescent="0.2">
      <c r="F53" s="434"/>
      <c r="G53" s="435"/>
      <c r="H53" s="435"/>
      <c r="I53" s="436"/>
    </row>
    <row r="54" spans="6:9" x14ac:dyDescent="0.2">
      <c r="F54" s="434"/>
      <c r="G54" s="435"/>
      <c r="H54" s="435"/>
      <c r="I54" s="436"/>
    </row>
    <row r="55" spans="6:9" x14ac:dyDescent="0.2">
      <c r="F55" s="434"/>
      <c r="G55" s="435"/>
      <c r="H55" s="435"/>
      <c r="I55" s="436"/>
    </row>
    <row r="56" spans="6:9" x14ac:dyDescent="0.2">
      <c r="F56" s="434"/>
      <c r="G56" s="435"/>
      <c r="H56" s="435"/>
      <c r="I56" s="436"/>
    </row>
    <row r="57" spans="6:9" x14ac:dyDescent="0.2">
      <c r="F57" s="434"/>
      <c r="G57" s="435"/>
      <c r="H57" s="435"/>
      <c r="I57" s="436"/>
    </row>
    <row r="58" spans="6:9" x14ac:dyDescent="0.2">
      <c r="F58" s="434"/>
      <c r="G58" s="435"/>
      <c r="H58" s="435"/>
      <c r="I58" s="436"/>
    </row>
    <row r="59" spans="6:9" x14ac:dyDescent="0.2">
      <c r="F59" s="434"/>
      <c r="G59" s="435"/>
      <c r="H59" s="435"/>
      <c r="I59" s="436"/>
    </row>
    <row r="60" spans="6:9" x14ac:dyDescent="0.2">
      <c r="F60" s="434"/>
      <c r="G60" s="435"/>
      <c r="H60" s="435"/>
      <c r="I60" s="436"/>
    </row>
    <row r="61" spans="6:9" x14ac:dyDescent="0.2">
      <c r="F61" s="434"/>
      <c r="G61" s="435"/>
      <c r="H61" s="435"/>
      <c r="I61" s="436"/>
    </row>
    <row r="62" spans="6:9" x14ac:dyDescent="0.2">
      <c r="F62" s="434"/>
      <c r="G62" s="435"/>
      <c r="H62" s="435"/>
      <c r="I62" s="436"/>
    </row>
    <row r="63" spans="6:9" x14ac:dyDescent="0.2">
      <c r="F63" s="434"/>
      <c r="G63" s="435"/>
      <c r="H63" s="435"/>
      <c r="I63" s="436"/>
    </row>
    <row r="64" spans="6:9" x14ac:dyDescent="0.2">
      <c r="F64" s="434"/>
      <c r="G64" s="435"/>
      <c r="H64" s="435"/>
      <c r="I64" s="436"/>
    </row>
    <row r="65" spans="6:9" x14ac:dyDescent="0.2">
      <c r="F65" s="434"/>
      <c r="G65" s="435"/>
      <c r="H65" s="435"/>
      <c r="I65" s="436"/>
    </row>
    <row r="66" spans="6:9" x14ac:dyDescent="0.2">
      <c r="F66" s="434"/>
      <c r="G66" s="435"/>
      <c r="H66" s="435"/>
      <c r="I66" s="436"/>
    </row>
    <row r="67" spans="6:9" x14ac:dyDescent="0.2">
      <c r="F67" s="434"/>
      <c r="G67" s="435"/>
      <c r="H67" s="435"/>
      <c r="I67" s="436"/>
    </row>
  </sheetData>
  <mergeCells count="4">
    <mergeCell ref="A1:B1"/>
    <mergeCell ref="A2:B2"/>
    <mergeCell ref="G2:I2"/>
    <mergeCell ref="H16:I1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CB172"/>
  <sheetViews>
    <sheetView showGridLines="0" showZeros="0" topLeftCell="A34" zoomScaleNormal="100" zoomScaleSheetLayoutView="100" workbookViewId="0">
      <selection activeCell="L109" sqref="L109"/>
    </sheetView>
  </sheetViews>
  <sheetFormatPr defaultColWidth="9.140625" defaultRowHeight="12.75" x14ac:dyDescent="0.2"/>
  <cols>
    <col min="1" max="1" width="4.42578125" style="437" customWidth="1"/>
    <col min="2" max="2" width="11.5703125" style="437" customWidth="1"/>
    <col min="3" max="3" width="40.42578125" style="437" customWidth="1"/>
    <col min="4" max="4" width="5.5703125" style="437" customWidth="1"/>
    <col min="5" max="5" width="8.5703125" style="447" customWidth="1"/>
    <col min="6" max="6" width="9.85546875" style="437" customWidth="1"/>
    <col min="7" max="7" width="13.85546875" style="437" customWidth="1"/>
    <col min="8" max="8" width="11.7109375" style="437" hidden="1" customWidth="1"/>
    <col min="9" max="9" width="11.5703125" style="437" hidden="1" customWidth="1"/>
    <col min="10" max="10" width="11" style="437" hidden="1" customWidth="1"/>
    <col min="11" max="11" width="10.42578125" style="437" hidden="1" customWidth="1"/>
    <col min="12" max="12" width="75.28515625" style="437" customWidth="1"/>
    <col min="13" max="13" width="45.28515625" style="437" customWidth="1"/>
    <col min="14" max="16384" width="9.140625" style="437"/>
  </cols>
  <sheetData>
    <row r="1" spans="1:80" ht="15.75" x14ac:dyDescent="0.25">
      <c r="A1" s="560" t="s">
        <v>87</v>
      </c>
      <c r="B1" s="560"/>
      <c r="C1" s="560"/>
      <c r="D1" s="560"/>
      <c r="E1" s="560"/>
      <c r="F1" s="560"/>
      <c r="G1" s="560"/>
    </row>
    <row r="2" spans="1:80" ht="14.25" customHeight="1" thickBot="1" x14ac:dyDescent="0.25">
      <c r="B2" s="438"/>
      <c r="C2" s="439"/>
      <c r="D2" s="439"/>
      <c r="E2" s="440"/>
      <c r="F2" s="439"/>
      <c r="G2" s="439"/>
    </row>
    <row r="3" spans="1:80" ht="13.5" thickTop="1" x14ac:dyDescent="0.2">
      <c r="A3" s="548" t="s">
        <v>3</v>
      </c>
      <c r="B3" s="549"/>
      <c r="C3" s="388" t="s">
        <v>107</v>
      </c>
      <c r="D3" s="441"/>
      <c r="E3" s="442" t="s">
        <v>88</v>
      </c>
      <c r="F3" s="443" t="str">
        <f>'02 01 Rek'!H1</f>
        <v>01</v>
      </c>
      <c r="G3" s="444"/>
    </row>
    <row r="4" spans="1:80" ht="13.5" thickBot="1" x14ac:dyDescent="0.25">
      <c r="A4" s="561" t="s">
        <v>78</v>
      </c>
      <c r="B4" s="551"/>
      <c r="C4" s="394" t="s">
        <v>354</v>
      </c>
      <c r="D4" s="445"/>
      <c r="E4" s="562" t="str">
        <f>'02 01 Rek'!G2</f>
        <v>SLABOPROUD</v>
      </c>
      <c r="F4" s="563"/>
      <c r="G4" s="564"/>
    </row>
    <row r="5" spans="1:80" ht="13.5" thickTop="1" x14ac:dyDescent="0.2">
      <c r="A5" s="446"/>
      <c r="G5" s="448"/>
    </row>
    <row r="6" spans="1:80" ht="27" customHeight="1" x14ac:dyDescent="0.2">
      <c r="A6" s="449" t="s">
        <v>89</v>
      </c>
      <c r="B6" s="450" t="s">
        <v>90</v>
      </c>
      <c r="C6" s="450" t="s">
        <v>91</v>
      </c>
      <c r="D6" s="450" t="s">
        <v>92</v>
      </c>
      <c r="E6" s="451" t="s">
        <v>93</v>
      </c>
      <c r="F6" s="450" t="s">
        <v>94</v>
      </c>
      <c r="G6" s="452" t="s">
        <v>95</v>
      </c>
      <c r="H6" s="453" t="s">
        <v>96</v>
      </c>
      <c r="I6" s="453" t="s">
        <v>97</v>
      </c>
      <c r="J6" s="453" t="s">
        <v>98</v>
      </c>
      <c r="K6" s="453" t="s">
        <v>99</v>
      </c>
    </row>
    <row r="7" spans="1:80" x14ac:dyDescent="0.2">
      <c r="A7" s="454" t="s">
        <v>100</v>
      </c>
      <c r="B7" s="455" t="s">
        <v>356</v>
      </c>
      <c r="C7" s="456" t="s">
        <v>29</v>
      </c>
      <c r="D7" s="457"/>
      <c r="E7" s="458"/>
      <c r="F7" s="458"/>
      <c r="G7" s="459"/>
      <c r="H7" s="460"/>
      <c r="I7" s="461"/>
      <c r="J7" s="462"/>
      <c r="K7" s="463"/>
      <c r="O7" s="464">
        <v>1</v>
      </c>
    </row>
    <row r="8" spans="1:80" x14ac:dyDescent="0.2">
      <c r="A8" s="465">
        <v>1</v>
      </c>
      <c r="B8" s="466" t="s">
        <v>358</v>
      </c>
      <c r="C8" s="467" t="s">
        <v>359</v>
      </c>
      <c r="D8" s="468" t="s">
        <v>183</v>
      </c>
      <c r="E8" s="469">
        <v>5</v>
      </c>
      <c r="F8" s="469"/>
      <c r="G8" s="470">
        <f t="shared" ref="G8:G51" si="0">E8*F8</f>
        <v>0</v>
      </c>
      <c r="H8" s="471">
        <v>337.8</v>
      </c>
      <c r="I8" s="472">
        <f t="shared" ref="I8:I51" si="1">E8*H8</f>
        <v>1689</v>
      </c>
      <c r="J8" s="471">
        <v>0</v>
      </c>
      <c r="K8" s="472">
        <f t="shared" ref="K8:K51" si="2">E8*J8</f>
        <v>0</v>
      </c>
      <c r="O8" s="464">
        <v>2</v>
      </c>
      <c r="AA8" s="437">
        <v>1</v>
      </c>
      <c r="AB8" s="437">
        <v>1</v>
      </c>
      <c r="AC8" s="437">
        <v>1</v>
      </c>
      <c r="AZ8" s="437">
        <v>1</v>
      </c>
      <c r="BA8" s="437">
        <f t="shared" ref="BA8:BA51" si="3">IF(AZ8=1,G8,0)</f>
        <v>0</v>
      </c>
      <c r="BB8" s="437">
        <f t="shared" ref="BB8:BB51" si="4">IF(AZ8=2,G8,0)</f>
        <v>0</v>
      </c>
      <c r="BC8" s="437">
        <f t="shared" ref="BC8:BC51" si="5">IF(AZ8=3,G8,0)</f>
        <v>0</v>
      </c>
      <c r="BD8" s="437">
        <f t="shared" ref="BD8:BD51" si="6">IF(AZ8=4,G8,0)</f>
        <v>0</v>
      </c>
      <c r="BE8" s="437">
        <f t="shared" ref="BE8:BE51" si="7">IF(AZ8=5,G8,0)</f>
        <v>0</v>
      </c>
      <c r="CA8" s="464">
        <v>1</v>
      </c>
      <c r="CB8" s="464">
        <v>1</v>
      </c>
    </row>
    <row r="9" spans="1:80" x14ac:dyDescent="0.2">
      <c r="A9" s="465">
        <v>2</v>
      </c>
      <c r="B9" s="466" t="s">
        <v>360</v>
      </c>
      <c r="C9" s="467" t="s">
        <v>361</v>
      </c>
      <c r="D9" s="468" t="s">
        <v>166</v>
      </c>
      <c r="E9" s="469">
        <v>100</v>
      </c>
      <c r="F9" s="469"/>
      <c r="G9" s="470">
        <f t="shared" si="0"/>
        <v>0</v>
      </c>
      <c r="H9" s="471">
        <v>1513</v>
      </c>
      <c r="I9" s="472">
        <f t="shared" si="1"/>
        <v>151300</v>
      </c>
      <c r="J9" s="471"/>
      <c r="K9" s="472">
        <f t="shared" si="2"/>
        <v>0</v>
      </c>
      <c r="O9" s="464">
        <v>2</v>
      </c>
      <c r="AA9" s="437">
        <v>12</v>
      </c>
      <c r="AB9" s="437">
        <v>0</v>
      </c>
      <c r="AC9" s="437">
        <v>2</v>
      </c>
      <c r="AZ9" s="437">
        <v>1</v>
      </c>
      <c r="BA9" s="437">
        <f t="shared" si="3"/>
        <v>0</v>
      </c>
      <c r="BB9" s="437">
        <f t="shared" si="4"/>
        <v>0</v>
      </c>
      <c r="BC9" s="437">
        <f t="shared" si="5"/>
        <v>0</v>
      </c>
      <c r="BD9" s="437">
        <f t="shared" si="6"/>
        <v>0</v>
      </c>
      <c r="BE9" s="437">
        <f t="shared" si="7"/>
        <v>0</v>
      </c>
      <c r="CA9" s="464">
        <v>12</v>
      </c>
      <c r="CB9" s="464">
        <v>0</v>
      </c>
    </row>
    <row r="10" spans="1:80" x14ac:dyDescent="0.2">
      <c r="A10" s="465">
        <v>3</v>
      </c>
      <c r="B10" s="466" t="s">
        <v>362</v>
      </c>
      <c r="C10" s="467" t="s">
        <v>363</v>
      </c>
      <c r="D10" s="468" t="s">
        <v>183</v>
      </c>
      <c r="E10" s="469">
        <v>7</v>
      </c>
      <c r="F10" s="469"/>
      <c r="G10" s="470">
        <f t="shared" si="0"/>
        <v>0</v>
      </c>
      <c r="H10" s="471">
        <v>540.54</v>
      </c>
      <c r="I10" s="472">
        <f t="shared" si="1"/>
        <v>3783.7799999999997</v>
      </c>
      <c r="J10" s="471">
        <v>0</v>
      </c>
      <c r="K10" s="472">
        <f t="shared" si="2"/>
        <v>0</v>
      </c>
      <c r="O10" s="464">
        <v>2</v>
      </c>
      <c r="AA10" s="437">
        <v>1</v>
      </c>
      <c r="AB10" s="437">
        <v>1</v>
      </c>
      <c r="AC10" s="437">
        <v>1</v>
      </c>
      <c r="AZ10" s="437">
        <v>1</v>
      </c>
      <c r="BA10" s="437">
        <f t="shared" si="3"/>
        <v>0</v>
      </c>
      <c r="BB10" s="437">
        <f t="shared" si="4"/>
        <v>0</v>
      </c>
      <c r="BC10" s="437">
        <f t="shared" si="5"/>
        <v>0</v>
      </c>
      <c r="BD10" s="437">
        <f t="shared" si="6"/>
        <v>0</v>
      </c>
      <c r="BE10" s="437">
        <f t="shared" si="7"/>
        <v>0</v>
      </c>
      <c r="CA10" s="464">
        <v>1</v>
      </c>
      <c r="CB10" s="464">
        <v>1</v>
      </c>
    </row>
    <row r="11" spans="1:80" x14ac:dyDescent="0.2">
      <c r="A11" s="465">
        <v>4</v>
      </c>
      <c r="B11" s="466" t="s">
        <v>364</v>
      </c>
      <c r="C11" s="467" t="s">
        <v>365</v>
      </c>
      <c r="D11" s="468" t="s">
        <v>183</v>
      </c>
      <c r="E11" s="469">
        <v>1</v>
      </c>
      <c r="F11" s="469"/>
      <c r="G11" s="470">
        <f t="shared" si="0"/>
        <v>0</v>
      </c>
      <c r="H11" s="471">
        <v>328.23</v>
      </c>
      <c r="I11" s="472">
        <f t="shared" si="1"/>
        <v>328.23</v>
      </c>
      <c r="J11" s="471">
        <v>0</v>
      </c>
      <c r="K11" s="472">
        <f t="shared" si="2"/>
        <v>0</v>
      </c>
      <c r="O11" s="464">
        <v>2</v>
      </c>
      <c r="AA11" s="437">
        <v>1</v>
      </c>
      <c r="AB11" s="437">
        <v>1</v>
      </c>
      <c r="AC11" s="437">
        <v>1</v>
      </c>
      <c r="AZ11" s="437">
        <v>1</v>
      </c>
      <c r="BA11" s="437">
        <f t="shared" si="3"/>
        <v>0</v>
      </c>
      <c r="BB11" s="437">
        <f t="shared" si="4"/>
        <v>0</v>
      </c>
      <c r="BC11" s="437">
        <f t="shared" si="5"/>
        <v>0</v>
      </c>
      <c r="BD11" s="437">
        <f t="shared" si="6"/>
        <v>0</v>
      </c>
      <c r="BE11" s="437">
        <f t="shared" si="7"/>
        <v>0</v>
      </c>
      <c r="CA11" s="464">
        <v>1</v>
      </c>
      <c r="CB11" s="464">
        <v>1</v>
      </c>
    </row>
    <row r="12" spans="1:80" x14ac:dyDescent="0.2">
      <c r="A12" s="465">
        <v>5</v>
      </c>
      <c r="B12" s="466" t="s">
        <v>366</v>
      </c>
      <c r="C12" s="467" t="s">
        <v>367</v>
      </c>
      <c r="D12" s="468" t="s">
        <v>183</v>
      </c>
      <c r="E12" s="469">
        <v>1</v>
      </c>
      <c r="F12" s="469"/>
      <c r="G12" s="470">
        <f t="shared" si="0"/>
        <v>0</v>
      </c>
      <c r="H12" s="471">
        <v>450.08</v>
      </c>
      <c r="I12" s="472">
        <f t="shared" si="1"/>
        <v>450.08</v>
      </c>
      <c r="J12" s="471">
        <v>0</v>
      </c>
      <c r="K12" s="472">
        <f t="shared" si="2"/>
        <v>0</v>
      </c>
      <c r="O12" s="464">
        <v>2</v>
      </c>
      <c r="AA12" s="437">
        <v>1</v>
      </c>
      <c r="AB12" s="437">
        <v>1</v>
      </c>
      <c r="AC12" s="437">
        <v>1</v>
      </c>
      <c r="AZ12" s="437">
        <v>1</v>
      </c>
      <c r="BA12" s="437">
        <f t="shared" si="3"/>
        <v>0</v>
      </c>
      <c r="BB12" s="437">
        <f t="shared" si="4"/>
        <v>0</v>
      </c>
      <c r="BC12" s="437">
        <f t="shared" si="5"/>
        <v>0</v>
      </c>
      <c r="BD12" s="437">
        <f t="shared" si="6"/>
        <v>0</v>
      </c>
      <c r="BE12" s="437">
        <f t="shared" si="7"/>
        <v>0</v>
      </c>
      <c r="CA12" s="464">
        <v>1</v>
      </c>
      <c r="CB12" s="464">
        <v>1</v>
      </c>
    </row>
    <row r="13" spans="1:80" x14ac:dyDescent="0.2">
      <c r="A13" s="465">
        <v>6</v>
      </c>
      <c r="B13" s="466" t="s">
        <v>368</v>
      </c>
      <c r="C13" s="467" t="s">
        <v>369</v>
      </c>
      <c r="D13" s="468" t="s">
        <v>166</v>
      </c>
      <c r="E13" s="469">
        <v>2</v>
      </c>
      <c r="F13" s="469"/>
      <c r="G13" s="470">
        <f t="shared" si="0"/>
        <v>0</v>
      </c>
      <c r="H13" s="471">
        <v>69.459999999999994</v>
      </c>
      <c r="I13" s="472">
        <f t="shared" si="1"/>
        <v>138.91999999999999</v>
      </c>
      <c r="J13" s="471">
        <v>0</v>
      </c>
      <c r="K13" s="472">
        <f t="shared" si="2"/>
        <v>0</v>
      </c>
      <c r="O13" s="464">
        <v>2</v>
      </c>
      <c r="AA13" s="437">
        <v>1</v>
      </c>
      <c r="AB13" s="437">
        <v>1</v>
      </c>
      <c r="AC13" s="437">
        <v>1</v>
      </c>
      <c r="AZ13" s="437">
        <v>1</v>
      </c>
      <c r="BA13" s="437">
        <f t="shared" si="3"/>
        <v>0</v>
      </c>
      <c r="BB13" s="437">
        <f t="shared" si="4"/>
        <v>0</v>
      </c>
      <c r="BC13" s="437">
        <f t="shared" si="5"/>
        <v>0</v>
      </c>
      <c r="BD13" s="437">
        <f t="shared" si="6"/>
        <v>0</v>
      </c>
      <c r="BE13" s="437">
        <f t="shared" si="7"/>
        <v>0</v>
      </c>
      <c r="CA13" s="464">
        <v>1</v>
      </c>
      <c r="CB13" s="464">
        <v>1</v>
      </c>
    </row>
    <row r="14" spans="1:80" x14ac:dyDescent="0.2">
      <c r="A14" s="465">
        <v>7</v>
      </c>
      <c r="B14" s="466" t="s">
        <v>370</v>
      </c>
      <c r="C14" s="467" t="s">
        <v>371</v>
      </c>
      <c r="D14" s="468" t="s">
        <v>183</v>
      </c>
      <c r="E14" s="469">
        <v>3</v>
      </c>
      <c r="F14" s="469"/>
      <c r="G14" s="470">
        <f t="shared" si="0"/>
        <v>0</v>
      </c>
      <c r="H14" s="471">
        <v>246.84</v>
      </c>
      <c r="I14" s="472">
        <f t="shared" si="1"/>
        <v>740.52</v>
      </c>
      <c r="J14" s="471">
        <v>0</v>
      </c>
      <c r="K14" s="472">
        <f t="shared" si="2"/>
        <v>0</v>
      </c>
      <c r="O14" s="464">
        <v>2</v>
      </c>
      <c r="AA14" s="437">
        <v>1</v>
      </c>
      <c r="AB14" s="437">
        <v>1</v>
      </c>
      <c r="AC14" s="437">
        <v>1</v>
      </c>
      <c r="AZ14" s="437">
        <v>1</v>
      </c>
      <c r="BA14" s="437">
        <f t="shared" si="3"/>
        <v>0</v>
      </c>
      <c r="BB14" s="437">
        <f t="shared" si="4"/>
        <v>0</v>
      </c>
      <c r="BC14" s="437">
        <f t="shared" si="5"/>
        <v>0</v>
      </c>
      <c r="BD14" s="437">
        <f t="shared" si="6"/>
        <v>0</v>
      </c>
      <c r="BE14" s="437">
        <f t="shared" si="7"/>
        <v>0</v>
      </c>
      <c r="CA14" s="464">
        <v>1</v>
      </c>
      <c r="CB14" s="464">
        <v>1</v>
      </c>
    </row>
    <row r="15" spans="1:80" x14ac:dyDescent="0.2">
      <c r="A15" s="465">
        <v>8</v>
      </c>
      <c r="B15" s="466" t="s">
        <v>372</v>
      </c>
      <c r="C15" s="467" t="s">
        <v>373</v>
      </c>
      <c r="D15" s="468" t="s">
        <v>183</v>
      </c>
      <c r="E15" s="469">
        <v>1</v>
      </c>
      <c r="F15" s="469"/>
      <c r="G15" s="470">
        <f t="shared" si="0"/>
        <v>0</v>
      </c>
      <c r="H15" s="471">
        <v>118.98</v>
      </c>
      <c r="I15" s="472">
        <f t="shared" si="1"/>
        <v>118.98</v>
      </c>
      <c r="J15" s="471">
        <v>0</v>
      </c>
      <c r="K15" s="472">
        <f t="shared" si="2"/>
        <v>0</v>
      </c>
      <c r="O15" s="464">
        <v>2</v>
      </c>
      <c r="AA15" s="437">
        <v>1</v>
      </c>
      <c r="AB15" s="437">
        <v>1</v>
      </c>
      <c r="AC15" s="437">
        <v>1</v>
      </c>
      <c r="AZ15" s="437">
        <v>1</v>
      </c>
      <c r="BA15" s="437">
        <f t="shared" si="3"/>
        <v>0</v>
      </c>
      <c r="BB15" s="437">
        <f t="shared" si="4"/>
        <v>0</v>
      </c>
      <c r="BC15" s="437">
        <f t="shared" si="5"/>
        <v>0</v>
      </c>
      <c r="BD15" s="437">
        <f t="shared" si="6"/>
        <v>0</v>
      </c>
      <c r="BE15" s="437">
        <f t="shared" si="7"/>
        <v>0</v>
      </c>
      <c r="CA15" s="464">
        <v>1</v>
      </c>
      <c r="CB15" s="464">
        <v>1</v>
      </c>
    </row>
    <row r="16" spans="1:80" x14ac:dyDescent="0.2">
      <c r="A16" s="465">
        <v>9</v>
      </c>
      <c r="B16" s="466" t="s">
        <v>374</v>
      </c>
      <c r="C16" s="467" t="s">
        <v>375</v>
      </c>
      <c r="D16" s="468" t="s">
        <v>183</v>
      </c>
      <c r="E16" s="469">
        <v>1</v>
      </c>
      <c r="F16" s="469"/>
      <c r="G16" s="470">
        <f t="shared" si="0"/>
        <v>0</v>
      </c>
      <c r="H16" s="471">
        <v>88.86</v>
      </c>
      <c r="I16" s="472">
        <f t="shared" si="1"/>
        <v>88.86</v>
      </c>
      <c r="J16" s="471">
        <v>0</v>
      </c>
      <c r="K16" s="472">
        <f t="shared" si="2"/>
        <v>0</v>
      </c>
      <c r="O16" s="464">
        <v>2</v>
      </c>
      <c r="AA16" s="437">
        <v>1</v>
      </c>
      <c r="AB16" s="437">
        <v>1</v>
      </c>
      <c r="AC16" s="437">
        <v>1</v>
      </c>
      <c r="AZ16" s="437">
        <v>1</v>
      </c>
      <c r="BA16" s="437">
        <f t="shared" si="3"/>
        <v>0</v>
      </c>
      <c r="BB16" s="437">
        <f t="shared" si="4"/>
        <v>0</v>
      </c>
      <c r="BC16" s="437">
        <f t="shared" si="5"/>
        <v>0</v>
      </c>
      <c r="BD16" s="437">
        <f t="shared" si="6"/>
        <v>0</v>
      </c>
      <c r="BE16" s="437">
        <f t="shared" si="7"/>
        <v>0</v>
      </c>
      <c r="CA16" s="464">
        <v>1</v>
      </c>
      <c r="CB16" s="464">
        <v>1</v>
      </c>
    </row>
    <row r="17" spans="1:80" x14ac:dyDescent="0.2">
      <c r="A17" s="465">
        <v>10</v>
      </c>
      <c r="B17" s="466" t="s">
        <v>376</v>
      </c>
      <c r="C17" s="467" t="s">
        <v>377</v>
      </c>
      <c r="D17" s="468" t="s">
        <v>183</v>
      </c>
      <c r="E17" s="469">
        <v>7</v>
      </c>
      <c r="F17" s="469"/>
      <c r="G17" s="470">
        <f t="shared" si="0"/>
        <v>0</v>
      </c>
      <c r="H17" s="471">
        <v>731.78</v>
      </c>
      <c r="I17" s="472">
        <f t="shared" si="1"/>
        <v>5122.46</v>
      </c>
      <c r="J17" s="471">
        <v>0</v>
      </c>
      <c r="K17" s="472">
        <f t="shared" si="2"/>
        <v>0</v>
      </c>
      <c r="O17" s="464">
        <v>2</v>
      </c>
      <c r="AA17" s="437">
        <v>1</v>
      </c>
      <c r="AB17" s="437">
        <v>1</v>
      </c>
      <c r="AC17" s="437">
        <v>1</v>
      </c>
      <c r="AZ17" s="437">
        <v>1</v>
      </c>
      <c r="BA17" s="437">
        <f t="shared" si="3"/>
        <v>0</v>
      </c>
      <c r="BB17" s="437">
        <f t="shared" si="4"/>
        <v>0</v>
      </c>
      <c r="BC17" s="437">
        <f t="shared" si="5"/>
        <v>0</v>
      </c>
      <c r="BD17" s="437">
        <f t="shared" si="6"/>
        <v>0</v>
      </c>
      <c r="BE17" s="437">
        <f t="shared" si="7"/>
        <v>0</v>
      </c>
      <c r="CA17" s="464">
        <v>1</v>
      </c>
      <c r="CB17" s="464">
        <v>1</v>
      </c>
    </row>
    <row r="18" spans="1:80" x14ac:dyDescent="0.2">
      <c r="A18" s="465">
        <v>11</v>
      </c>
      <c r="B18" s="466" t="s">
        <v>378</v>
      </c>
      <c r="C18" s="467" t="s">
        <v>379</v>
      </c>
      <c r="D18" s="468" t="s">
        <v>380</v>
      </c>
      <c r="E18" s="469">
        <v>1</v>
      </c>
      <c r="F18" s="469"/>
      <c r="G18" s="470">
        <f t="shared" si="0"/>
        <v>0</v>
      </c>
      <c r="H18" s="471">
        <v>2290</v>
      </c>
      <c r="I18" s="472">
        <f t="shared" si="1"/>
        <v>2290</v>
      </c>
      <c r="J18" s="471">
        <v>0</v>
      </c>
      <c r="K18" s="472">
        <f t="shared" si="2"/>
        <v>0</v>
      </c>
      <c r="O18" s="464">
        <v>2</v>
      </c>
      <c r="AA18" s="437">
        <v>1</v>
      </c>
      <c r="AB18" s="437">
        <v>1</v>
      </c>
      <c r="AC18" s="437">
        <v>1</v>
      </c>
      <c r="AZ18" s="437">
        <v>1</v>
      </c>
      <c r="BA18" s="437">
        <f t="shared" si="3"/>
        <v>0</v>
      </c>
      <c r="BB18" s="437">
        <f t="shared" si="4"/>
        <v>0</v>
      </c>
      <c r="BC18" s="437">
        <f t="shared" si="5"/>
        <v>0</v>
      </c>
      <c r="BD18" s="437">
        <f t="shared" si="6"/>
        <v>0</v>
      </c>
      <c r="BE18" s="437">
        <f t="shared" si="7"/>
        <v>0</v>
      </c>
      <c r="CA18" s="464">
        <v>1</v>
      </c>
      <c r="CB18" s="464">
        <v>1</v>
      </c>
    </row>
    <row r="19" spans="1:80" x14ac:dyDescent="0.2">
      <c r="A19" s="465">
        <v>12</v>
      </c>
      <c r="B19" s="466" t="s">
        <v>381</v>
      </c>
      <c r="C19" s="467" t="s">
        <v>382</v>
      </c>
      <c r="D19" s="468" t="s">
        <v>383</v>
      </c>
      <c r="E19" s="469">
        <v>8</v>
      </c>
      <c r="F19" s="469"/>
      <c r="G19" s="470">
        <f t="shared" si="0"/>
        <v>0</v>
      </c>
      <c r="H19" s="471">
        <v>3200</v>
      </c>
      <c r="I19" s="472">
        <f t="shared" si="1"/>
        <v>25600</v>
      </c>
      <c r="J19" s="471"/>
      <c r="K19" s="472">
        <f t="shared" si="2"/>
        <v>0</v>
      </c>
      <c r="O19" s="464">
        <v>2</v>
      </c>
      <c r="AA19" s="437">
        <v>12</v>
      </c>
      <c r="AB19" s="437">
        <v>0</v>
      </c>
      <c r="AC19" s="437">
        <v>12</v>
      </c>
      <c r="AZ19" s="437">
        <v>1</v>
      </c>
      <c r="BA19" s="437">
        <f t="shared" si="3"/>
        <v>0</v>
      </c>
      <c r="BB19" s="437">
        <f t="shared" si="4"/>
        <v>0</v>
      </c>
      <c r="BC19" s="437">
        <f t="shared" si="5"/>
        <v>0</v>
      </c>
      <c r="BD19" s="437">
        <f t="shared" si="6"/>
        <v>0</v>
      </c>
      <c r="BE19" s="437">
        <f t="shared" si="7"/>
        <v>0</v>
      </c>
      <c r="CA19" s="464">
        <v>12</v>
      </c>
      <c r="CB19" s="464">
        <v>0</v>
      </c>
    </row>
    <row r="20" spans="1:80" x14ac:dyDescent="0.2">
      <c r="A20" s="465">
        <v>13</v>
      </c>
      <c r="B20" s="466" t="s">
        <v>384</v>
      </c>
      <c r="C20" s="467" t="s">
        <v>385</v>
      </c>
      <c r="D20" s="468" t="s">
        <v>183</v>
      </c>
      <c r="E20" s="469">
        <v>1</v>
      </c>
      <c r="F20" s="469"/>
      <c r="G20" s="470">
        <f t="shared" si="0"/>
        <v>0</v>
      </c>
      <c r="H20" s="471">
        <v>70.819999999999993</v>
      </c>
      <c r="I20" s="472">
        <f t="shared" si="1"/>
        <v>70.819999999999993</v>
      </c>
      <c r="J20" s="471">
        <v>0</v>
      </c>
      <c r="K20" s="472">
        <f t="shared" si="2"/>
        <v>0</v>
      </c>
      <c r="O20" s="464">
        <v>2</v>
      </c>
      <c r="AA20" s="437">
        <v>1</v>
      </c>
      <c r="AB20" s="437">
        <v>1</v>
      </c>
      <c r="AC20" s="437">
        <v>1</v>
      </c>
      <c r="AZ20" s="437">
        <v>1</v>
      </c>
      <c r="BA20" s="437">
        <f t="shared" si="3"/>
        <v>0</v>
      </c>
      <c r="BB20" s="437">
        <f t="shared" si="4"/>
        <v>0</v>
      </c>
      <c r="BC20" s="437">
        <f t="shared" si="5"/>
        <v>0</v>
      </c>
      <c r="BD20" s="437">
        <f t="shared" si="6"/>
        <v>0</v>
      </c>
      <c r="BE20" s="437">
        <f t="shared" si="7"/>
        <v>0</v>
      </c>
      <c r="CA20" s="464">
        <v>1</v>
      </c>
      <c r="CB20" s="464">
        <v>1</v>
      </c>
    </row>
    <row r="21" spans="1:80" x14ac:dyDescent="0.2">
      <c r="A21" s="465">
        <v>14</v>
      </c>
      <c r="B21" s="466" t="s">
        <v>386</v>
      </c>
      <c r="C21" s="467" t="s">
        <v>387</v>
      </c>
      <c r="D21" s="468" t="s">
        <v>183</v>
      </c>
      <c r="E21" s="469">
        <v>1</v>
      </c>
      <c r="F21" s="469"/>
      <c r="G21" s="470">
        <f t="shared" si="0"/>
        <v>0</v>
      </c>
      <c r="H21" s="471">
        <v>47.32</v>
      </c>
      <c r="I21" s="472">
        <f t="shared" si="1"/>
        <v>47.32</v>
      </c>
      <c r="J21" s="471">
        <v>0</v>
      </c>
      <c r="K21" s="472">
        <f t="shared" si="2"/>
        <v>0</v>
      </c>
      <c r="O21" s="464">
        <v>2</v>
      </c>
      <c r="AA21" s="437">
        <v>1</v>
      </c>
      <c r="AB21" s="437">
        <v>1</v>
      </c>
      <c r="AC21" s="437">
        <v>1</v>
      </c>
      <c r="AZ21" s="437">
        <v>1</v>
      </c>
      <c r="BA21" s="437">
        <f t="shared" si="3"/>
        <v>0</v>
      </c>
      <c r="BB21" s="437">
        <f t="shared" si="4"/>
        <v>0</v>
      </c>
      <c r="BC21" s="437">
        <f t="shared" si="5"/>
        <v>0</v>
      </c>
      <c r="BD21" s="437">
        <f t="shared" si="6"/>
        <v>0</v>
      </c>
      <c r="BE21" s="437">
        <f t="shared" si="7"/>
        <v>0</v>
      </c>
      <c r="CA21" s="464">
        <v>1</v>
      </c>
      <c r="CB21" s="464">
        <v>1</v>
      </c>
    </row>
    <row r="22" spans="1:80" x14ac:dyDescent="0.2">
      <c r="A22" s="465">
        <v>15</v>
      </c>
      <c r="B22" s="466" t="s">
        <v>388</v>
      </c>
      <c r="C22" s="467" t="s">
        <v>389</v>
      </c>
      <c r="D22" s="468" t="s">
        <v>183</v>
      </c>
      <c r="E22" s="469">
        <v>4</v>
      </c>
      <c r="F22" s="469"/>
      <c r="G22" s="470">
        <f t="shared" si="0"/>
        <v>0</v>
      </c>
      <c r="H22" s="471">
        <v>72.599999999999994</v>
      </c>
      <c r="I22" s="472">
        <f t="shared" si="1"/>
        <v>290.39999999999998</v>
      </c>
      <c r="J22" s="471">
        <v>0</v>
      </c>
      <c r="K22" s="472">
        <f t="shared" si="2"/>
        <v>0</v>
      </c>
      <c r="O22" s="464">
        <v>2</v>
      </c>
      <c r="AA22" s="437">
        <v>1</v>
      </c>
      <c r="AB22" s="437">
        <v>1</v>
      </c>
      <c r="AC22" s="437">
        <v>1</v>
      </c>
      <c r="AZ22" s="437">
        <v>1</v>
      </c>
      <c r="BA22" s="437">
        <f t="shared" si="3"/>
        <v>0</v>
      </c>
      <c r="BB22" s="437">
        <f t="shared" si="4"/>
        <v>0</v>
      </c>
      <c r="BC22" s="437">
        <f t="shared" si="5"/>
        <v>0</v>
      </c>
      <c r="BD22" s="437">
        <f t="shared" si="6"/>
        <v>0</v>
      </c>
      <c r="BE22" s="437">
        <f t="shared" si="7"/>
        <v>0</v>
      </c>
      <c r="CA22" s="464">
        <v>1</v>
      </c>
      <c r="CB22" s="464">
        <v>1</v>
      </c>
    </row>
    <row r="23" spans="1:80" x14ac:dyDescent="0.2">
      <c r="A23" s="465">
        <v>16</v>
      </c>
      <c r="B23" s="466" t="s">
        <v>390</v>
      </c>
      <c r="C23" s="467" t="s">
        <v>391</v>
      </c>
      <c r="D23" s="468" t="s">
        <v>166</v>
      </c>
      <c r="E23" s="469">
        <v>8</v>
      </c>
      <c r="F23" s="469"/>
      <c r="G23" s="470">
        <f t="shared" si="0"/>
        <v>0</v>
      </c>
      <c r="H23" s="471">
        <v>153.76</v>
      </c>
      <c r="I23" s="472">
        <f t="shared" si="1"/>
        <v>1230.08</v>
      </c>
      <c r="J23" s="471">
        <v>0</v>
      </c>
      <c r="K23" s="472">
        <f t="shared" si="2"/>
        <v>0</v>
      </c>
      <c r="O23" s="464">
        <v>2</v>
      </c>
      <c r="AA23" s="437">
        <v>1</v>
      </c>
      <c r="AB23" s="437">
        <v>1</v>
      </c>
      <c r="AC23" s="437">
        <v>1</v>
      </c>
      <c r="AZ23" s="437">
        <v>1</v>
      </c>
      <c r="BA23" s="437">
        <f t="shared" si="3"/>
        <v>0</v>
      </c>
      <c r="BB23" s="437">
        <f t="shared" si="4"/>
        <v>0</v>
      </c>
      <c r="BC23" s="437">
        <f t="shared" si="5"/>
        <v>0</v>
      </c>
      <c r="BD23" s="437">
        <f t="shared" si="6"/>
        <v>0</v>
      </c>
      <c r="BE23" s="437">
        <f t="shared" si="7"/>
        <v>0</v>
      </c>
      <c r="CA23" s="464">
        <v>1</v>
      </c>
      <c r="CB23" s="464">
        <v>1</v>
      </c>
    </row>
    <row r="24" spans="1:80" x14ac:dyDescent="0.2">
      <c r="A24" s="465">
        <v>17</v>
      </c>
      <c r="B24" s="466" t="s">
        <v>392</v>
      </c>
      <c r="C24" s="467" t="s">
        <v>393</v>
      </c>
      <c r="D24" s="468" t="s">
        <v>183</v>
      </c>
      <c r="E24" s="469">
        <v>1</v>
      </c>
      <c r="F24" s="469"/>
      <c r="G24" s="470">
        <f t="shared" si="0"/>
        <v>0</v>
      </c>
      <c r="H24" s="471">
        <v>167.88</v>
      </c>
      <c r="I24" s="472">
        <f t="shared" si="1"/>
        <v>167.88</v>
      </c>
      <c r="J24" s="471">
        <v>0</v>
      </c>
      <c r="K24" s="472">
        <f t="shared" si="2"/>
        <v>0</v>
      </c>
      <c r="O24" s="464">
        <v>2</v>
      </c>
      <c r="AA24" s="437">
        <v>1</v>
      </c>
      <c r="AB24" s="437">
        <v>1</v>
      </c>
      <c r="AC24" s="437">
        <v>1</v>
      </c>
      <c r="AZ24" s="437">
        <v>1</v>
      </c>
      <c r="BA24" s="437">
        <f t="shared" si="3"/>
        <v>0</v>
      </c>
      <c r="BB24" s="437">
        <f t="shared" si="4"/>
        <v>0</v>
      </c>
      <c r="BC24" s="437">
        <f t="shared" si="5"/>
        <v>0</v>
      </c>
      <c r="BD24" s="437">
        <f t="shared" si="6"/>
        <v>0</v>
      </c>
      <c r="BE24" s="437">
        <f t="shared" si="7"/>
        <v>0</v>
      </c>
      <c r="CA24" s="464">
        <v>1</v>
      </c>
      <c r="CB24" s="464">
        <v>1</v>
      </c>
    </row>
    <row r="25" spans="1:80" x14ac:dyDescent="0.2">
      <c r="A25" s="465">
        <v>18</v>
      </c>
      <c r="B25" s="466" t="s">
        <v>394</v>
      </c>
      <c r="C25" s="467" t="s">
        <v>395</v>
      </c>
      <c r="D25" s="468" t="s">
        <v>183</v>
      </c>
      <c r="E25" s="469">
        <v>1</v>
      </c>
      <c r="F25" s="469"/>
      <c r="G25" s="470">
        <f t="shared" si="0"/>
        <v>0</v>
      </c>
      <c r="H25" s="471">
        <v>1890</v>
      </c>
      <c r="I25" s="472">
        <f t="shared" si="1"/>
        <v>1890</v>
      </c>
      <c r="J25" s="471"/>
      <c r="K25" s="472">
        <f t="shared" si="2"/>
        <v>0</v>
      </c>
      <c r="O25" s="464">
        <v>2</v>
      </c>
      <c r="AA25" s="437">
        <v>12</v>
      </c>
      <c r="AB25" s="437">
        <v>0</v>
      </c>
      <c r="AC25" s="437">
        <v>18</v>
      </c>
      <c r="AZ25" s="437">
        <v>1</v>
      </c>
      <c r="BA25" s="437">
        <f t="shared" si="3"/>
        <v>0</v>
      </c>
      <c r="BB25" s="437">
        <f t="shared" si="4"/>
        <v>0</v>
      </c>
      <c r="BC25" s="437">
        <f t="shared" si="5"/>
        <v>0</v>
      </c>
      <c r="BD25" s="437">
        <f t="shared" si="6"/>
        <v>0</v>
      </c>
      <c r="BE25" s="437">
        <f t="shared" si="7"/>
        <v>0</v>
      </c>
      <c r="CA25" s="464">
        <v>12</v>
      </c>
      <c r="CB25" s="464">
        <v>0</v>
      </c>
    </row>
    <row r="26" spans="1:80" x14ac:dyDescent="0.2">
      <c r="A26" s="465">
        <v>19</v>
      </c>
      <c r="B26" s="466" t="s">
        <v>396</v>
      </c>
      <c r="C26" s="467" t="s">
        <v>397</v>
      </c>
      <c r="D26" s="468" t="s">
        <v>183</v>
      </c>
      <c r="E26" s="469">
        <v>6</v>
      </c>
      <c r="F26" s="469"/>
      <c r="G26" s="470">
        <f t="shared" si="0"/>
        <v>0</v>
      </c>
      <c r="H26" s="471">
        <v>183.48</v>
      </c>
      <c r="I26" s="472">
        <f t="shared" si="1"/>
        <v>1100.8799999999999</v>
      </c>
      <c r="J26" s="471">
        <v>0</v>
      </c>
      <c r="K26" s="472">
        <f t="shared" si="2"/>
        <v>0</v>
      </c>
      <c r="O26" s="464">
        <v>2</v>
      </c>
      <c r="AA26" s="437">
        <v>1</v>
      </c>
      <c r="AB26" s="437">
        <v>1</v>
      </c>
      <c r="AC26" s="437">
        <v>1</v>
      </c>
      <c r="AZ26" s="437">
        <v>1</v>
      </c>
      <c r="BA26" s="437">
        <f t="shared" si="3"/>
        <v>0</v>
      </c>
      <c r="BB26" s="437">
        <f t="shared" si="4"/>
        <v>0</v>
      </c>
      <c r="BC26" s="437">
        <f t="shared" si="5"/>
        <v>0</v>
      </c>
      <c r="BD26" s="437">
        <f t="shared" si="6"/>
        <v>0</v>
      </c>
      <c r="BE26" s="437">
        <f t="shared" si="7"/>
        <v>0</v>
      </c>
      <c r="CA26" s="464">
        <v>1</v>
      </c>
      <c r="CB26" s="464">
        <v>1</v>
      </c>
    </row>
    <row r="27" spans="1:80" x14ac:dyDescent="0.2">
      <c r="A27" s="465">
        <v>20</v>
      </c>
      <c r="B27" s="466" t="s">
        <v>398</v>
      </c>
      <c r="C27" s="467" t="s">
        <v>399</v>
      </c>
      <c r="D27" s="468" t="s">
        <v>183</v>
      </c>
      <c r="E27" s="469">
        <v>6</v>
      </c>
      <c r="F27" s="469"/>
      <c r="G27" s="470">
        <f t="shared" si="0"/>
        <v>0</v>
      </c>
      <c r="H27" s="471">
        <v>789.42</v>
      </c>
      <c r="I27" s="472">
        <f t="shared" si="1"/>
        <v>4736.5199999999995</v>
      </c>
      <c r="J27" s="471">
        <v>0</v>
      </c>
      <c r="K27" s="472">
        <f t="shared" si="2"/>
        <v>0</v>
      </c>
      <c r="O27" s="464">
        <v>2</v>
      </c>
      <c r="AA27" s="437">
        <v>1</v>
      </c>
      <c r="AB27" s="437">
        <v>1</v>
      </c>
      <c r="AC27" s="437">
        <v>1</v>
      </c>
      <c r="AZ27" s="437">
        <v>1</v>
      </c>
      <c r="BA27" s="437">
        <f t="shared" si="3"/>
        <v>0</v>
      </c>
      <c r="BB27" s="437">
        <f t="shared" si="4"/>
        <v>0</v>
      </c>
      <c r="BC27" s="437">
        <f t="shared" si="5"/>
        <v>0</v>
      </c>
      <c r="BD27" s="437">
        <f t="shared" si="6"/>
        <v>0</v>
      </c>
      <c r="BE27" s="437">
        <f t="shared" si="7"/>
        <v>0</v>
      </c>
      <c r="CA27" s="464">
        <v>1</v>
      </c>
      <c r="CB27" s="464">
        <v>1</v>
      </c>
    </row>
    <row r="28" spans="1:80" x14ac:dyDescent="0.2">
      <c r="A28" s="465">
        <v>21</v>
      </c>
      <c r="B28" s="466" t="s">
        <v>400</v>
      </c>
      <c r="C28" s="467" t="s">
        <v>401</v>
      </c>
      <c r="D28" s="468" t="s">
        <v>183</v>
      </c>
      <c r="E28" s="469">
        <v>6</v>
      </c>
      <c r="F28" s="469"/>
      <c r="G28" s="470">
        <f t="shared" si="0"/>
        <v>0</v>
      </c>
      <c r="H28" s="471">
        <v>46.56</v>
      </c>
      <c r="I28" s="472">
        <f t="shared" si="1"/>
        <v>279.36</v>
      </c>
      <c r="J28" s="471">
        <v>0</v>
      </c>
      <c r="K28" s="472">
        <f t="shared" si="2"/>
        <v>0</v>
      </c>
      <c r="O28" s="464">
        <v>2</v>
      </c>
      <c r="AA28" s="437">
        <v>1</v>
      </c>
      <c r="AB28" s="437">
        <v>1</v>
      </c>
      <c r="AC28" s="437">
        <v>1</v>
      </c>
      <c r="AZ28" s="437">
        <v>1</v>
      </c>
      <c r="BA28" s="437">
        <f t="shared" si="3"/>
        <v>0</v>
      </c>
      <c r="BB28" s="437">
        <f t="shared" si="4"/>
        <v>0</v>
      </c>
      <c r="BC28" s="437">
        <f t="shared" si="5"/>
        <v>0</v>
      </c>
      <c r="BD28" s="437">
        <f t="shared" si="6"/>
        <v>0</v>
      </c>
      <c r="BE28" s="437">
        <f t="shared" si="7"/>
        <v>0</v>
      </c>
      <c r="CA28" s="464">
        <v>1</v>
      </c>
      <c r="CB28" s="464">
        <v>1</v>
      </c>
    </row>
    <row r="29" spans="1:80" x14ac:dyDescent="0.2">
      <c r="A29" s="465">
        <v>22</v>
      </c>
      <c r="B29" s="466" t="s">
        <v>402</v>
      </c>
      <c r="C29" s="467" t="s">
        <v>403</v>
      </c>
      <c r="D29" s="468" t="s">
        <v>183</v>
      </c>
      <c r="E29" s="469">
        <v>12</v>
      </c>
      <c r="F29" s="469"/>
      <c r="G29" s="470">
        <f t="shared" si="0"/>
        <v>0</v>
      </c>
      <c r="H29" s="471">
        <v>494.04</v>
      </c>
      <c r="I29" s="472">
        <f t="shared" si="1"/>
        <v>5928.4800000000005</v>
      </c>
      <c r="J29" s="471">
        <v>0</v>
      </c>
      <c r="K29" s="472">
        <f t="shared" si="2"/>
        <v>0</v>
      </c>
      <c r="O29" s="464">
        <v>2</v>
      </c>
      <c r="AA29" s="437">
        <v>1</v>
      </c>
      <c r="AB29" s="437">
        <v>1</v>
      </c>
      <c r="AC29" s="437">
        <v>1</v>
      </c>
      <c r="AZ29" s="437">
        <v>1</v>
      </c>
      <c r="BA29" s="437">
        <f t="shared" si="3"/>
        <v>0</v>
      </c>
      <c r="BB29" s="437">
        <f t="shared" si="4"/>
        <v>0</v>
      </c>
      <c r="BC29" s="437">
        <f t="shared" si="5"/>
        <v>0</v>
      </c>
      <c r="BD29" s="437">
        <f t="shared" si="6"/>
        <v>0</v>
      </c>
      <c r="BE29" s="437">
        <f t="shared" si="7"/>
        <v>0</v>
      </c>
      <c r="CA29" s="464">
        <v>1</v>
      </c>
      <c r="CB29" s="464">
        <v>1</v>
      </c>
    </row>
    <row r="30" spans="1:80" x14ac:dyDescent="0.2">
      <c r="A30" s="465">
        <v>23</v>
      </c>
      <c r="B30" s="466" t="s">
        <v>404</v>
      </c>
      <c r="C30" s="467" t="s">
        <v>405</v>
      </c>
      <c r="D30" s="468" t="s">
        <v>183</v>
      </c>
      <c r="E30" s="469">
        <v>2</v>
      </c>
      <c r="F30" s="469"/>
      <c r="G30" s="470">
        <f t="shared" si="0"/>
        <v>0</v>
      </c>
      <c r="H30" s="471">
        <v>310.54000000000002</v>
      </c>
      <c r="I30" s="472">
        <f t="shared" si="1"/>
        <v>621.08000000000004</v>
      </c>
      <c r="J30" s="471">
        <v>0</v>
      </c>
      <c r="K30" s="472">
        <f t="shared" si="2"/>
        <v>0</v>
      </c>
      <c r="O30" s="464">
        <v>2</v>
      </c>
      <c r="AA30" s="437">
        <v>1</v>
      </c>
      <c r="AB30" s="437">
        <v>1</v>
      </c>
      <c r="AC30" s="437">
        <v>1</v>
      </c>
      <c r="AZ30" s="437">
        <v>1</v>
      </c>
      <c r="BA30" s="437">
        <f t="shared" si="3"/>
        <v>0</v>
      </c>
      <c r="BB30" s="437">
        <f t="shared" si="4"/>
        <v>0</v>
      </c>
      <c r="BC30" s="437">
        <f t="shared" si="5"/>
        <v>0</v>
      </c>
      <c r="BD30" s="437">
        <f t="shared" si="6"/>
        <v>0</v>
      </c>
      <c r="BE30" s="437">
        <f t="shared" si="7"/>
        <v>0</v>
      </c>
      <c r="CA30" s="464">
        <v>1</v>
      </c>
      <c r="CB30" s="464">
        <v>1</v>
      </c>
    </row>
    <row r="31" spans="1:80" x14ac:dyDescent="0.2">
      <c r="A31" s="465">
        <v>24</v>
      </c>
      <c r="B31" s="466" t="s">
        <v>406</v>
      </c>
      <c r="C31" s="467" t="s">
        <v>407</v>
      </c>
      <c r="D31" s="468" t="s">
        <v>183</v>
      </c>
      <c r="E31" s="469">
        <v>2</v>
      </c>
      <c r="F31" s="469"/>
      <c r="G31" s="470">
        <f t="shared" si="0"/>
        <v>0</v>
      </c>
      <c r="H31" s="471">
        <v>51.94</v>
      </c>
      <c r="I31" s="472">
        <f t="shared" si="1"/>
        <v>103.88</v>
      </c>
      <c r="J31" s="471">
        <v>0</v>
      </c>
      <c r="K31" s="472">
        <f t="shared" si="2"/>
        <v>0</v>
      </c>
      <c r="O31" s="464">
        <v>2</v>
      </c>
      <c r="AA31" s="437">
        <v>1</v>
      </c>
      <c r="AB31" s="437">
        <v>1</v>
      </c>
      <c r="AC31" s="437">
        <v>1</v>
      </c>
      <c r="AZ31" s="437">
        <v>1</v>
      </c>
      <c r="BA31" s="437">
        <f t="shared" si="3"/>
        <v>0</v>
      </c>
      <c r="BB31" s="437">
        <f t="shared" si="4"/>
        <v>0</v>
      </c>
      <c r="BC31" s="437">
        <f t="shared" si="5"/>
        <v>0</v>
      </c>
      <c r="BD31" s="437">
        <f t="shared" si="6"/>
        <v>0</v>
      </c>
      <c r="BE31" s="437">
        <f t="shared" si="7"/>
        <v>0</v>
      </c>
      <c r="CA31" s="464">
        <v>1</v>
      </c>
      <c r="CB31" s="464">
        <v>1</v>
      </c>
    </row>
    <row r="32" spans="1:80" x14ac:dyDescent="0.2">
      <c r="A32" s="465">
        <v>25</v>
      </c>
      <c r="B32" s="466" t="s">
        <v>408</v>
      </c>
      <c r="C32" s="467" t="s">
        <v>409</v>
      </c>
      <c r="D32" s="468" t="s">
        <v>183</v>
      </c>
      <c r="E32" s="469">
        <v>2</v>
      </c>
      <c r="F32" s="469"/>
      <c r="G32" s="470">
        <f t="shared" si="0"/>
        <v>0</v>
      </c>
      <c r="H32" s="471">
        <v>307.82</v>
      </c>
      <c r="I32" s="472">
        <f t="shared" si="1"/>
        <v>615.64</v>
      </c>
      <c r="J32" s="471">
        <v>0</v>
      </c>
      <c r="K32" s="472">
        <f t="shared" si="2"/>
        <v>0</v>
      </c>
      <c r="O32" s="464">
        <v>2</v>
      </c>
      <c r="AA32" s="437">
        <v>1</v>
      </c>
      <c r="AB32" s="437">
        <v>1</v>
      </c>
      <c r="AC32" s="437">
        <v>1</v>
      </c>
      <c r="AZ32" s="437">
        <v>1</v>
      </c>
      <c r="BA32" s="437">
        <f t="shared" si="3"/>
        <v>0</v>
      </c>
      <c r="BB32" s="437">
        <f t="shared" si="4"/>
        <v>0</v>
      </c>
      <c r="BC32" s="437">
        <f t="shared" si="5"/>
        <v>0</v>
      </c>
      <c r="BD32" s="437">
        <f t="shared" si="6"/>
        <v>0</v>
      </c>
      <c r="BE32" s="437">
        <f t="shared" si="7"/>
        <v>0</v>
      </c>
      <c r="CA32" s="464">
        <v>1</v>
      </c>
      <c r="CB32" s="464">
        <v>1</v>
      </c>
    </row>
    <row r="33" spans="1:80" x14ac:dyDescent="0.2">
      <c r="A33" s="465">
        <v>26</v>
      </c>
      <c r="B33" s="466" t="s">
        <v>410</v>
      </c>
      <c r="C33" s="467" t="s">
        <v>411</v>
      </c>
      <c r="D33" s="468" t="s">
        <v>166</v>
      </c>
      <c r="E33" s="469">
        <v>90</v>
      </c>
      <c r="F33" s="469"/>
      <c r="G33" s="470">
        <f t="shared" si="0"/>
        <v>0</v>
      </c>
      <c r="H33" s="471">
        <v>2433.6</v>
      </c>
      <c r="I33" s="472">
        <f t="shared" si="1"/>
        <v>219024</v>
      </c>
      <c r="J33" s="471">
        <v>0</v>
      </c>
      <c r="K33" s="472">
        <f t="shared" si="2"/>
        <v>0</v>
      </c>
      <c r="O33" s="464">
        <v>2</v>
      </c>
      <c r="AA33" s="437">
        <v>1</v>
      </c>
      <c r="AB33" s="437">
        <v>1</v>
      </c>
      <c r="AC33" s="437">
        <v>1</v>
      </c>
      <c r="AZ33" s="437">
        <v>1</v>
      </c>
      <c r="BA33" s="437">
        <f t="shared" si="3"/>
        <v>0</v>
      </c>
      <c r="BB33" s="437">
        <f t="shared" si="4"/>
        <v>0</v>
      </c>
      <c r="BC33" s="437">
        <f t="shared" si="5"/>
        <v>0</v>
      </c>
      <c r="BD33" s="437">
        <f t="shared" si="6"/>
        <v>0</v>
      </c>
      <c r="BE33" s="437">
        <f t="shared" si="7"/>
        <v>0</v>
      </c>
      <c r="CA33" s="464">
        <v>1</v>
      </c>
      <c r="CB33" s="464">
        <v>1</v>
      </c>
    </row>
    <row r="34" spans="1:80" x14ac:dyDescent="0.2">
      <c r="A34" s="465">
        <v>27</v>
      </c>
      <c r="B34" s="466" t="s">
        <v>412</v>
      </c>
      <c r="C34" s="467" t="s">
        <v>413</v>
      </c>
      <c r="D34" s="468" t="s">
        <v>166</v>
      </c>
      <c r="E34" s="469">
        <v>35</v>
      </c>
      <c r="F34" s="469"/>
      <c r="G34" s="470">
        <f t="shared" si="0"/>
        <v>0</v>
      </c>
      <c r="H34" s="471">
        <v>1428</v>
      </c>
      <c r="I34" s="472">
        <f t="shared" si="1"/>
        <v>49980</v>
      </c>
      <c r="J34" s="471">
        <v>0</v>
      </c>
      <c r="K34" s="472">
        <f t="shared" si="2"/>
        <v>0</v>
      </c>
      <c r="O34" s="464">
        <v>2</v>
      </c>
      <c r="AA34" s="437">
        <v>1</v>
      </c>
      <c r="AB34" s="437">
        <v>1</v>
      </c>
      <c r="AC34" s="437">
        <v>1</v>
      </c>
      <c r="AZ34" s="437">
        <v>1</v>
      </c>
      <c r="BA34" s="437">
        <f t="shared" si="3"/>
        <v>0</v>
      </c>
      <c r="BB34" s="437">
        <f t="shared" si="4"/>
        <v>0</v>
      </c>
      <c r="BC34" s="437">
        <f t="shared" si="5"/>
        <v>0</v>
      </c>
      <c r="BD34" s="437">
        <f t="shared" si="6"/>
        <v>0</v>
      </c>
      <c r="BE34" s="437">
        <f t="shared" si="7"/>
        <v>0</v>
      </c>
      <c r="CA34" s="464">
        <v>1</v>
      </c>
      <c r="CB34" s="464">
        <v>1</v>
      </c>
    </row>
    <row r="35" spans="1:80" x14ac:dyDescent="0.2">
      <c r="A35" s="465">
        <v>28</v>
      </c>
      <c r="B35" s="466" t="s">
        <v>414</v>
      </c>
      <c r="C35" s="467" t="s">
        <v>415</v>
      </c>
      <c r="D35" s="468" t="s">
        <v>183</v>
      </c>
      <c r="E35" s="469">
        <v>12</v>
      </c>
      <c r="F35" s="469"/>
      <c r="G35" s="470">
        <f t="shared" si="0"/>
        <v>0</v>
      </c>
      <c r="H35" s="471">
        <v>413.4</v>
      </c>
      <c r="I35" s="472">
        <f t="shared" si="1"/>
        <v>4960.7999999999993</v>
      </c>
      <c r="J35" s="471">
        <v>0</v>
      </c>
      <c r="K35" s="472">
        <f t="shared" si="2"/>
        <v>0</v>
      </c>
      <c r="O35" s="464">
        <v>2</v>
      </c>
      <c r="AA35" s="437">
        <v>1</v>
      </c>
      <c r="AB35" s="437">
        <v>1</v>
      </c>
      <c r="AC35" s="437">
        <v>1</v>
      </c>
      <c r="AZ35" s="437">
        <v>1</v>
      </c>
      <c r="BA35" s="437">
        <f t="shared" si="3"/>
        <v>0</v>
      </c>
      <c r="BB35" s="437">
        <f t="shared" si="4"/>
        <v>0</v>
      </c>
      <c r="BC35" s="437">
        <f t="shared" si="5"/>
        <v>0</v>
      </c>
      <c r="BD35" s="437">
        <f t="shared" si="6"/>
        <v>0</v>
      </c>
      <c r="BE35" s="437">
        <f t="shared" si="7"/>
        <v>0</v>
      </c>
      <c r="CA35" s="464">
        <v>1</v>
      </c>
      <c r="CB35" s="464">
        <v>1</v>
      </c>
    </row>
    <row r="36" spans="1:80" x14ac:dyDescent="0.2">
      <c r="A36" s="465">
        <v>29</v>
      </c>
      <c r="B36" s="466" t="s">
        <v>416</v>
      </c>
      <c r="C36" s="467" t="s">
        <v>417</v>
      </c>
      <c r="D36" s="468" t="s">
        <v>183</v>
      </c>
      <c r="E36" s="469">
        <v>12</v>
      </c>
      <c r="F36" s="469"/>
      <c r="G36" s="470">
        <f t="shared" si="0"/>
        <v>0</v>
      </c>
      <c r="H36" s="471">
        <v>393.72</v>
      </c>
      <c r="I36" s="472">
        <f t="shared" si="1"/>
        <v>4724.6400000000003</v>
      </c>
      <c r="J36" s="471">
        <v>0</v>
      </c>
      <c r="K36" s="472">
        <f t="shared" si="2"/>
        <v>0</v>
      </c>
      <c r="O36" s="464">
        <v>2</v>
      </c>
      <c r="AA36" s="437">
        <v>1</v>
      </c>
      <c r="AB36" s="437">
        <v>1</v>
      </c>
      <c r="AC36" s="437">
        <v>1</v>
      </c>
      <c r="AZ36" s="437">
        <v>1</v>
      </c>
      <c r="BA36" s="437">
        <f t="shared" si="3"/>
        <v>0</v>
      </c>
      <c r="BB36" s="437">
        <f t="shared" si="4"/>
        <v>0</v>
      </c>
      <c r="BC36" s="437">
        <f t="shared" si="5"/>
        <v>0</v>
      </c>
      <c r="BD36" s="437">
        <f t="shared" si="6"/>
        <v>0</v>
      </c>
      <c r="BE36" s="437">
        <f t="shared" si="7"/>
        <v>0</v>
      </c>
      <c r="CA36" s="464">
        <v>1</v>
      </c>
      <c r="CB36" s="464">
        <v>1</v>
      </c>
    </row>
    <row r="37" spans="1:80" x14ac:dyDescent="0.2">
      <c r="A37" s="465">
        <v>30</v>
      </c>
      <c r="B37" s="466" t="s">
        <v>418</v>
      </c>
      <c r="C37" s="467" t="s">
        <v>419</v>
      </c>
      <c r="D37" s="468" t="s">
        <v>166</v>
      </c>
      <c r="E37" s="469">
        <v>48</v>
      </c>
      <c r="F37" s="469"/>
      <c r="G37" s="470">
        <f t="shared" si="0"/>
        <v>0</v>
      </c>
      <c r="H37" s="471">
        <v>360.96</v>
      </c>
      <c r="I37" s="472">
        <f t="shared" si="1"/>
        <v>17326.079999999998</v>
      </c>
      <c r="J37" s="471"/>
      <c r="K37" s="472">
        <f t="shared" si="2"/>
        <v>0</v>
      </c>
      <c r="O37" s="464">
        <v>2</v>
      </c>
      <c r="AA37" s="437">
        <v>12</v>
      </c>
      <c r="AB37" s="437">
        <v>0</v>
      </c>
      <c r="AC37" s="437">
        <v>30</v>
      </c>
      <c r="AZ37" s="437">
        <v>1</v>
      </c>
      <c r="BA37" s="437">
        <f t="shared" si="3"/>
        <v>0</v>
      </c>
      <c r="BB37" s="437">
        <f t="shared" si="4"/>
        <v>0</v>
      </c>
      <c r="BC37" s="437">
        <f t="shared" si="5"/>
        <v>0</v>
      </c>
      <c r="BD37" s="437">
        <f t="shared" si="6"/>
        <v>0</v>
      </c>
      <c r="BE37" s="437">
        <f t="shared" si="7"/>
        <v>0</v>
      </c>
      <c r="CA37" s="464">
        <v>12</v>
      </c>
      <c r="CB37" s="464">
        <v>0</v>
      </c>
    </row>
    <row r="38" spans="1:80" x14ac:dyDescent="0.2">
      <c r="A38" s="465">
        <v>31</v>
      </c>
      <c r="B38" s="466" t="s">
        <v>420</v>
      </c>
      <c r="C38" s="467" t="s">
        <v>421</v>
      </c>
      <c r="D38" s="468" t="s">
        <v>183</v>
      </c>
      <c r="E38" s="469">
        <v>2</v>
      </c>
      <c r="F38" s="469"/>
      <c r="G38" s="470">
        <f t="shared" si="0"/>
        <v>0</v>
      </c>
      <c r="H38" s="471">
        <v>204.7</v>
      </c>
      <c r="I38" s="472">
        <f t="shared" si="1"/>
        <v>409.4</v>
      </c>
      <c r="J38" s="471">
        <v>0</v>
      </c>
      <c r="K38" s="472">
        <f t="shared" si="2"/>
        <v>0</v>
      </c>
      <c r="O38" s="464">
        <v>2</v>
      </c>
      <c r="AA38" s="437">
        <v>1</v>
      </c>
      <c r="AB38" s="437">
        <v>1</v>
      </c>
      <c r="AC38" s="437">
        <v>1</v>
      </c>
      <c r="AZ38" s="437">
        <v>1</v>
      </c>
      <c r="BA38" s="437">
        <f t="shared" si="3"/>
        <v>0</v>
      </c>
      <c r="BB38" s="437">
        <f t="shared" si="4"/>
        <v>0</v>
      </c>
      <c r="BC38" s="437">
        <f t="shared" si="5"/>
        <v>0</v>
      </c>
      <c r="BD38" s="437">
        <f t="shared" si="6"/>
        <v>0</v>
      </c>
      <c r="BE38" s="437">
        <f t="shared" si="7"/>
        <v>0</v>
      </c>
      <c r="CA38" s="464">
        <v>1</v>
      </c>
      <c r="CB38" s="464">
        <v>1</v>
      </c>
    </row>
    <row r="39" spans="1:80" x14ac:dyDescent="0.2">
      <c r="A39" s="465">
        <v>32</v>
      </c>
      <c r="B39" s="466" t="s">
        <v>422</v>
      </c>
      <c r="C39" s="467" t="s">
        <v>423</v>
      </c>
      <c r="D39" s="468" t="s">
        <v>183</v>
      </c>
      <c r="E39" s="469">
        <v>1</v>
      </c>
      <c r="F39" s="469"/>
      <c r="G39" s="470">
        <f t="shared" si="0"/>
        <v>0</v>
      </c>
      <c r="H39" s="471">
        <v>3315.59</v>
      </c>
      <c r="I39" s="472">
        <f t="shared" si="1"/>
        <v>3315.59</v>
      </c>
      <c r="J39" s="471"/>
      <c r="K39" s="472">
        <f t="shared" si="2"/>
        <v>0</v>
      </c>
      <c r="O39" s="464">
        <v>2</v>
      </c>
      <c r="AA39" s="437">
        <v>12</v>
      </c>
      <c r="AB39" s="437">
        <v>0</v>
      </c>
      <c r="AC39" s="437">
        <v>32</v>
      </c>
      <c r="AZ39" s="437">
        <v>1</v>
      </c>
      <c r="BA39" s="437">
        <f t="shared" si="3"/>
        <v>0</v>
      </c>
      <c r="BB39" s="437">
        <f t="shared" si="4"/>
        <v>0</v>
      </c>
      <c r="BC39" s="437">
        <f t="shared" si="5"/>
        <v>0</v>
      </c>
      <c r="BD39" s="437">
        <f t="shared" si="6"/>
        <v>0</v>
      </c>
      <c r="BE39" s="437">
        <f t="shared" si="7"/>
        <v>0</v>
      </c>
      <c r="CA39" s="464">
        <v>12</v>
      </c>
      <c r="CB39" s="464">
        <v>0</v>
      </c>
    </row>
    <row r="40" spans="1:80" x14ac:dyDescent="0.2">
      <c r="A40" s="465">
        <v>33</v>
      </c>
      <c r="B40" s="466" t="s">
        <v>394</v>
      </c>
      <c r="C40" s="467" t="s">
        <v>424</v>
      </c>
      <c r="D40" s="468" t="s">
        <v>183</v>
      </c>
      <c r="E40" s="469">
        <v>1</v>
      </c>
      <c r="F40" s="469"/>
      <c r="G40" s="470">
        <f t="shared" si="0"/>
        <v>0</v>
      </c>
      <c r="H40" s="471">
        <v>2730.6</v>
      </c>
      <c r="I40" s="472">
        <f t="shared" si="1"/>
        <v>2730.6</v>
      </c>
      <c r="J40" s="471"/>
      <c r="K40" s="472">
        <f t="shared" si="2"/>
        <v>0</v>
      </c>
      <c r="O40" s="464">
        <v>2</v>
      </c>
      <c r="AA40" s="437">
        <v>12</v>
      </c>
      <c r="AB40" s="437">
        <v>0</v>
      </c>
      <c r="AC40" s="437">
        <v>33</v>
      </c>
      <c r="AZ40" s="437">
        <v>1</v>
      </c>
      <c r="BA40" s="437">
        <f t="shared" si="3"/>
        <v>0</v>
      </c>
      <c r="BB40" s="437">
        <f t="shared" si="4"/>
        <v>0</v>
      </c>
      <c r="BC40" s="437">
        <f t="shared" si="5"/>
        <v>0</v>
      </c>
      <c r="BD40" s="437">
        <f t="shared" si="6"/>
        <v>0</v>
      </c>
      <c r="BE40" s="437">
        <f t="shared" si="7"/>
        <v>0</v>
      </c>
      <c r="CA40" s="464">
        <v>12</v>
      </c>
      <c r="CB40" s="464">
        <v>0</v>
      </c>
    </row>
    <row r="41" spans="1:80" x14ac:dyDescent="0.2">
      <c r="A41" s="465">
        <v>34</v>
      </c>
      <c r="B41" s="466" t="s">
        <v>425</v>
      </c>
      <c r="C41" s="467" t="s">
        <v>426</v>
      </c>
      <c r="D41" s="468" t="s">
        <v>166</v>
      </c>
      <c r="E41" s="469">
        <v>50</v>
      </c>
      <c r="F41" s="469"/>
      <c r="G41" s="470">
        <f t="shared" si="0"/>
        <v>0</v>
      </c>
      <c r="H41" s="471">
        <v>228</v>
      </c>
      <c r="I41" s="472">
        <f t="shared" si="1"/>
        <v>11400</v>
      </c>
      <c r="J41" s="471">
        <v>0</v>
      </c>
      <c r="K41" s="472">
        <f t="shared" si="2"/>
        <v>0</v>
      </c>
      <c r="O41" s="464">
        <v>2</v>
      </c>
      <c r="AA41" s="437">
        <v>1</v>
      </c>
      <c r="AB41" s="437">
        <v>1</v>
      </c>
      <c r="AC41" s="437">
        <v>1</v>
      </c>
      <c r="AZ41" s="437">
        <v>1</v>
      </c>
      <c r="BA41" s="437">
        <f t="shared" si="3"/>
        <v>0</v>
      </c>
      <c r="BB41" s="437">
        <f t="shared" si="4"/>
        <v>0</v>
      </c>
      <c r="BC41" s="437">
        <f t="shared" si="5"/>
        <v>0</v>
      </c>
      <c r="BD41" s="437">
        <f t="shared" si="6"/>
        <v>0</v>
      </c>
      <c r="BE41" s="437">
        <f t="shared" si="7"/>
        <v>0</v>
      </c>
      <c r="CA41" s="464">
        <v>1</v>
      </c>
      <c r="CB41" s="464">
        <v>1</v>
      </c>
    </row>
    <row r="42" spans="1:80" ht="22.5" x14ac:dyDescent="0.2">
      <c r="A42" s="465">
        <v>35</v>
      </c>
      <c r="B42" s="466" t="s">
        <v>427</v>
      </c>
      <c r="C42" s="467" t="s">
        <v>428</v>
      </c>
      <c r="D42" s="468" t="s">
        <v>183</v>
      </c>
      <c r="E42" s="469">
        <v>3</v>
      </c>
      <c r="F42" s="469"/>
      <c r="G42" s="470">
        <f t="shared" si="0"/>
        <v>0</v>
      </c>
      <c r="H42" s="471">
        <v>987.57</v>
      </c>
      <c r="I42" s="472">
        <f t="shared" si="1"/>
        <v>2962.71</v>
      </c>
      <c r="J42" s="471"/>
      <c r="K42" s="472">
        <f t="shared" si="2"/>
        <v>0</v>
      </c>
      <c r="O42" s="464">
        <v>2</v>
      </c>
      <c r="AA42" s="437">
        <v>12</v>
      </c>
      <c r="AB42" s="437">
        <v>0</v>
      </c>
      <c r="AC42" s="437">
        <v>35</v>
      </c>
      <c r="AZ42" s="437">
        <v>1</v>
      </c>
      <c r="BA42" s="437">
        <f t="shared" si="3"/>
        <v>0</v>
      </c>
      <c r="BB42" s="437">
        <f t="shared" si="4"/>
        <v>0</v>
      </c>
      <c r="BC42" s="437">
        <f t="shared" si="5"/>
        <v>0</v>
      </c>
      <c r="BD42" s="437">
        <f t="shared" si="6"/>
        <v>0</v>
      </c>
      <c r="BE42" s="437">
        <f t="shared" si="7"/>
        <v>0</v>
      </c>
      <c r="CA42" s="464">
        <v>12</v>
      </c>
      <c r="CB42" s="464">
        <v>0</v>
      </c>
    </row>
    <row r="43" spans="1:80" ht="22.5" x14ac:dyDescent="0.2">
      <c r="A43" s="465">
        <v>36</v>
      </c>
      <c r="B43" s="466" t="s">
        <v>429</v>
      </c>
      <c r="C43" s="467" t="s">
        <v>430</v>
      </c>
      <c r="D43" s="468" t="s">
        <v>183</v>
      </c>
      <c r="E43" s="469">
        <v>1</v>
      </c>
      <c r="F43" s="469"/>
      <c r="G43" s="470">
        <f t="shared" si="0"/>
        <v>0</v>
      </c>
      <c r="H43" s="471">
        <v>118.03</v>
      </c>
      <c r="I43" s="472">
        <f t="shared" si="1"/>
        <v>118.03</v>
      </c>
      <c r="J43" s="471"/>
      <c r="K43" s="472">
        <f t="shared" si="2"/>
        <v>0</v>
      </c>
      <c r="O43" s="464">
        <v>2</v>
      </c>
      <c r="AA43" s="437">
        <v>12</v>
      </c>
      <c r="AB43" s="437">
        <v>0</v>
      </c>
      <c r="AC43" s="437">
        <v>36</v>
      </c>
      <c r="AZ43" s="437">
        <v>1</v>
      </c>
      <c r="BA43" s="437">
        <f t="shared" si="3"/>
        <v>0</v>
      </c>
      <c r="BB43" s="437">
        <f t="shared" si="4"/>
        <v>0</v>
      </c>
      <c r="BC43" s="437">
        <f t="shared" si="5"/>
        <v>0</v>
      </c>
      <c r="BD43" s="437">
        <f t="shared" si="6"/>
        <v>0</v>
      </c>
      <c r="BE43" s="437">
        <f t="shared" si="7"/>
        <v>0</v>
      </c>
      <c r="CA43" s="464">
        <v>12</v>
      </c>
      <c r="CB43" s="464">
        <v>0</v>
      </c>
    </row>
    <row r="44" spans="1:80" x14ac:dyDescent="0.2">
      <c r="A44" s="465">
        <v>37</v>
      </c>
      <c r="B44" s="466" t="s">
        <v>431</v>
      </c>
      <c r="C44" s="467" t="s">
        <v>432</v>
      </c>
      <c r="D44" s="468" t="s">
        <v>183</v>
      </c>
      <c r="E44" s="469">
        <v>1</v>
      </c>
      <c r="F44" s="469"/>
      <c r="G44" s="470">
        <f t="shared" si="0"/>
        <v>0</v>
      </c>
      <c r="H44" s="471">
        <v>623.19000000000005</v>
      </c>
      <c r="I44" s="472">
        <f t="shared" si="1"/>
        <v>623.19000000000005</v>
      </c>
      <c r="J44" s="471"/>
      <c r="K44" s="472">
        <f t="shared" si="2"/>
        <v>0</v>
      </c>
      <c r="O44" s="464">
        <v>2</v>
      </c>
      <c r="AA44" s="437">
        <v>12</v>
      </c>
      <c r="AB44" s="437">
        <v>0</v>
      </c>
      <c r="AC44" s="437">
        <v>37</v>
      </c>
      <c r="AZ44" s="437">
        <v>1</v>
      </c>
      <c r="BA44" s="437">
        <f t="shared" si="3"/>
        <v>0</v>
      </c>
      <c r="BB44" s="437">
        <f t="shared" si="4"/>
        <v>0</v>
      </c>
      <c r="BC44" s="437">
        <f t="shared" si="5"/>
        <v>0</v>
      </c>
      <c r="BD44" s="437">
        <f t="shared" si="6"/>
        <v>0</v>
      </c>
      <c r="BE44" s="437">
        <f t="shared" si="7"/>
        <v>0</v>
      </c>
      <c r="CA44" s="464">
        <v>12</v>
      </c>
      <c r="CB44" s="464">
        <v>0</v>
      </c>
    </row>
    <row r="45" spans="1:80" ht="22.5" x14ac:dyDescent="0.2">
      <c r="A45" s="465">
        <v>38</v>
      </c>
      <c r="B45" s="466" t="s">
        <v>433</v>
      </c>
      <c r="C45" s="467" t="s">
        <v>434</v>
      </c>
      <c r="D45" s="468" t="s">
        <v>183</v>
      </c>
      <c r="E45" s="469">
        <v>1</v>
      </c>
      <c r="F45" s="469"/>
      <c r="G45" s="470">
        <f t="shared" si="0"/>
        <v>0</v>
      </c>
      <c r="H45" s="471">
        <v>114.32</v>
      </c>
      <c r="I45" s="472">
        <f t="shared" si="1"/>
        <v>114.32</v>
      </c>
      <c r="J45" s="471"/>
      <c r="K45" s="472">
        <f t="shared" si="2"/>
        <v>0</v>
      </c>
      <c r="O45" s="464">
        <v>2</v>
      </c>
      <c r="AA45" s="437">
        <v>12</v>
      </c>
      <c r="AB45" s="437">
        <v>0</v>
      </c>
      <c r="AC45" s="437">
        <v>38</v>
      </c>
      <c r="AZ45" s="437">
        <v>1</v>
      </c>
      <c r="BA45" s="437">
        <f t="shared" si="3"/>
        <v>0</v>
      </c>
      <c r="BB45" s="437">
        <f t="shared" si="4"/>
        <v>0</v>
      </c>
      <c r="BC45" s="437">
        <f t="shared" si="5"/>
        <v>0</v>
      </c>
      <c r="BD45" s="437">
        <f t="shared" si="6"/>
        <v>0</v>
      </c>
      <c r="BE45" s="437">
        <f t="shared" si="7"/>
        <v>0</v>
      </c>
      <c r="CA45" s="464">
        <v>12</v>
      </c>
      <c r="CB45" s="464">
        <v>0</v>
      </c>
    </row>
    <row r="46" spans="1:80" x14ac:dyDescent="0.2">
      <c r="A46" s="465">
        <v>39</v>
      </c>
      <c r="B46" s="466" t="s">
        <v>435</v>
      </c>
      <c r="C46" s="467" t="s">
        <v>436</v>
      </c>
      <c r="D46" s="468" t="s">
        <v>183</v>
      </c>
      <c r="E46" s="469">
        <v>26</v>
      </c>
      <c r="F46" s="469"/>
      <c r="G46" s="470">
        <f t="shared" si="0"/>
        <v>0</v>
      </c>
      <c r="H46" s="471">
        <v>220.74</v>
      </c>
      <c r="I46" s="472">
        <f t="shared" si="1"/>
        <v>5739.24</v>
      </c>
      <c r="J46" s="471">
        <v>0</v>
      </c>
      <c r="K46" s="472">
        <f t="shared" si="2"/>
        <v>0</v>
      </c>
      <c r="O46" s="464">
        <v>2</v>
      </c>
      <c r="AA46" s="437">
        <v>1</v>
      </c>
      <c r="AB46" s="437">
        <v>1</v>
      </c>
      <c r="AC46" s="437">
        <v>1</v>
      </c>
      <c r="AZ46" s="437">
        <v>1</v>
      </c>
      <c r="BA46" s="437">
        <f t="shared" si="3"/>
        <v>0</v>
      </c>
      <c r="BB46" s="437">
        <f t="shared" si="4"/>
        <v>0</v>
      </c>
      <c r="BC46" s="437">
        <f t="shared" si="5"/>
        <v>0</v>
      </c>
      <c r="BD46" s="437">
        <f t="shared" si="6"/>
        <v>0</v>
      </c>
      <c r="BE46" s="437">
        <f t="shared" si="7"/>
        <v>0</v>
      </c>
      <c r="CA46" s="464">
        <v>1</v>
      </c>
      <c r="CB46" s="464">
        <v>1</v>
      </c>
    </row>
    <row r="47" spans="1:80" x14ac:dyDescent="0.2">
      <c r="A47" s="465">
        <v>40</v>
      </c>
      <c r="B47" s="466" t="s">
        <v>437</v>
      </c>
      <c r="C47" s="467" t="s">
        <v>438</v>
      </c>
      <c r="D47" s="468" t="s">
        <v>183</v>
      </c>
      <c r="E47" s="469">
        <v>4</v>
      </c>
      <c r="F47" s="469"/>
      <c r="G47" s="470">
        <f t="shared" si="0"/>
        <v>0</v>
      </c>
      <c r="H47" s="471">
        <v>356.36</v>
      </c>
      <c r="I47" s="472">
        <f t="shared" si="1"/>
        <v>1425.44</v>
      </c>
      <c r="J47" s="471">
        <v>0</v>
      </c>
      <c r="K47" s="472">
        <f t="shared" si="2"/>
        <v>0</v>
      </c>
      <c r="O47" s="464">
        <v>2</v>
      </c>
      <c r="AA47" s="437">
        <v>1</v>
      </c>
      <c r="AB47" s="437">
        <v>1</v>
      </c>
      <c r="AC47" s="437">
        <v>1</v>
      </c>
      <c r="AZ47" s="437">
        <v>1</v>
      </c>
      <c r="BA47" s="437">
        <f t="shared" si="3"/>
        <v>0</v>
      </c>
      <c r="BB47" s="437">
        <f t="shared" si="4"/>
        <v>0</v>
      </c>
      <c r="BC47" s="437">
        <f t="shared" si="5"/>
        <v>0</v>
      </c>
      <c r="BD47" s="437">
        <f t="shared" si="6"/>
        <v>0</v>
      </c>
      <c r="BE47" s="437">
        <f t="shared" si="7"/>
        <v>0</v>
      </c>
      <c r="CA47" s="464">
        <v>1</v>
      </c>
      <c r="CB47" s="464">
        <v>1</v>
      </c>
    </row>
    <row r="48" spans="1:80" ht="22.5" x14ac:dyDescent="0.2">
      <c r="A48" s="465">
        <v>41</v>
      </c>
      <c r="B48" s="466" t="s">
        <v>439</v>
      </c>
      <c r="C48" s="467" t="s">
        <v>440</v>
      </c>
      <c r="D48" s="468" t="s">
        <v>183</v>
      </c>
      <c r="E48" s="469">
        <v>6</v>
      </c>
      <c r="F48" s="469"/>
      <c r="G48" s="470">
        <f t="shared" si="0"/>
        <v>0</v>
      </c>
      <c r="H48" s="471">
        <v>633.24</v>
      </c>
      <c r="I48" s="472">
        <f t="shared" si="1"/>
        <v>3799.44</v>
      </c>
      <c r="J48" s="471">
        <v>0</v>
      </c>
      <c r="K48" s="472">
        <f t="shared" si="2"/>
        <v>0</v>
      </c>
      <c r="O48" s="464">
        <v>2</v>
      </c>
      <c r="AA48" s="437">
        <v>1</v>
      </c>
      <c r="AB48" s="437">
        <v>1</v>
      </c>
      <c r="AC48" s="437">
        <v>1</v>
      </c>
      <c r="AZ48" s="437">
        <v>1</v>
      </c>
      <c r="BA48" s="437">
        <f t="shared" si="3"/>
        <v>0</v>
      </c>
      <c r="BB48" s="437">
        <f t="shared" si="4"/>
        <v>0</v>
      </c>
      <c r="BC48" s="437">
        <f t="shared" si="5"/>
        <v>0</v>
      </c>
      <c r="BD48" s="437">
        <f t="shared" si="6"/>
        <v>0</v>
      </c>
      <c r="BE48" s="437">
        <f t="shared" si="7"/>
        <v>0</v>
      </c>
      <c r="CA48" s="464">
        <v>1</v>
      </c>
      <c r="CB48" s="464">
        <v>1</v>
      </c>
    </row>
    <row r="49" spans="1:80" x14ac:dyDescent="0.2">
      <c r="A49" s="465">
        <v>42</v>
      </c>
      <c r="B49" s="466" t="s">
        <v>441</v>
      </c>
      <c r="C49" s="467" t="s">
        <v>442</v>
      </c>
      <c r="D49" s="468" t="s">
        <v>166</v>
      </c>
      <c r="E49" s="469">
        <v>46</v>
      </c>
      <c r="F49" s="469"/>
      <c r="G49" s="470">
        <f t="shared" si="0"/>
        <v>0</v>
      </c>
      <c r="H49" s="471">
        <v>2309.1999999999998</v>
      </c>
      <c r="I49" s="472">
        <f t="shared" si="1"/>
        <v>106223.2</v>
      </c>
      <c r="J49" s="471">
        <v>0</v>
      </c>
      <c r="K49" s="472">
        <f t="shared" si="2"/>
        <v>0</v>
      </c>
      <c r="O49" s="464">
        <v>2</v>
      </c>
      <c r="AA49" s="437">
        <v>1</v>
      </c>
      <c r="AB49" s="437">
        <v>1</v>
      </c>
      <c r="AC49" s="437">
        <v>1</v>
      </c>
      <c r="AZ49" s="437">
        <v>1</v>
      </c>
      <c r="BA49" s="437">
        <f t="shared" si="3"/>
        <v>0</v>
      </c>
      <c r="BB49" s="437">
        <f t="shared" si="4"/>
        <v>0</v>
      </c>
      <c r="BC49" s="437">
        <f t="shared" si="5"/>
        <v>0</v>
      </c>
      <c r="BD49" s="437">
        <f t="shared" si="6"/>
        <v>0</v>
      </c>
      <c r="BE49" s="437">
        <f t="shared" si="7"/>
        <v>0</v>
      </c>
      <c r="CA49" s="464">
        <v>1</v>
      </c>
      <c r="CB49" s="464">
        <v>1</v>
      </c>
    </row>
    <row r="50" spans="1:80" x14ac:dyDescent="0.2">
      <c r="A50" s="465">
        <v>43</v>
      </c>
      <c r="B50" s="466" t="s">
        <v>443</v>
      </c>
      <c r="C50" s="467" t="s">
        <v>444</v>
      </c>
      <c r="D50" s="468" t="s">
        <v>166</v>
      </c>
      <c r="E50" s="469">
        <v>14</v>
      </c>
      <c r="F50" s="469"/>
      <c r="G50" s="470">
        <f t="shared" si="0"/>
        <v>0</v>
      </c>
      <c r="H50" s="471">
        <v>990.36</v>
      </c>
      <c r="I50" s="472">
        <f t="shared" si="1"/>
        <v>13865.04</v>
      </c>
      <c r="J50" s="471">
        <v>0</v>
      </c>
      <c r="K50" s="472">
        <f t="shared" si="2"/>
        <v>0</v>
      </c>
      <c r="O50" s="464">
        <v>2</v>
      </c>
      <c r="AA50" s="437">
        <v>1</v>
      </c>
      <c r="AB50" s="437">
        <v>1</v>
      </c>
      <c r="AC50" s="437">
        <v>1</v>
      </c>
      <c r="AZ50" s="437">
        <v>1</v>
      </c>
      <c r="BA50" s="437">
        <f t="shared" si="3"/>
        <v>0</v>
      </c>
      <c r="BB50" s="437">
        <f t="shared" si="4"/>
        <v>0</v>
      </c>
      <c r="BC50" s="437">
        <f t="shared" si="5"/>
        <v>0</v>
      </c>
      <c r="BD50" s="437">
        <f t="shared" si="6"/>
        <v>0</v>
      </c>
      <c r="BE50" s="437">
        <f t="shared" si="7"/>
        <v>0</v>
      </c>
      <c r="CA50" s="464">
        <v>1</v>
      </c>
      <c r="CB50" s="464">
        <v>1</v>
      </c>
    </row>
    <row r="51" spans="1:80" x14ac:dyDescent="0.2">
      <c r="A51" s="465">
        <v>44</v>
      </c>
      <c r="B51" s="466" t="s">
        <v>445</v>
      </c>
      <c r="C51" s="467" t="s">
        <v>446</v>
      </c>
      <c r="D51" s="468" t="s">
        <v>383</v>
      </c>
      <c r="E51" s="469">
        <v>10</v>
      </c>
      <c r="F51" s="469"/>
      <c r="G51" s="470">
        <f t="shared" si="0"/>
        <v>0</v>
      </c>
      <c r="H51" s="471">
        <v>3000</v>
      </c>
      <c r="I51" s="472">
        <f t="shared" si="1"/>
        <v>30000</v>
      </c>
      <c r="J51" s="471"/>
      <c r="K51" s="472">
        <f t="shared" si="2"/>
        <v>0</v>
      </c>
      <c r="O51" s="464">
        <v>2</v>
      </c>
      <c r="AA51" s="437">
        <v>12</v>
      </c>
      <c r="AB51" s="437">
        <v>0</v>
      </c>
      <c r="AC51" s="437">
        <v>44</v>
      </c>
      <c r="AZ51" s="437">
        <v>1</v>
      </c>
      <c r="BA51" s="437">
        <f t="shared" si="3"/>
        <v>0</v>
      </c>
      <c r="BB51" s="437">
        <f t="shared" si="4"/>
        <v>0</v>
      </c>
      <c r="BC51" s="437">
        <f t="shared" si="5"/>
        <v>0</v>
      </c>
      <c r="BD51" s="437">
        <f t="shared" si="6"/>
        <v>0</v>
      </c>
      <c r="BE51" s="437">
        <f t="shared" si="7"/>
        <v>0</v>
      </c>
      <c r="CA51" s="464">
        <v>12</v>
      </c>
      <c r="CB51" s="464">
        <v>0</v>
      </c>
    </row>
    <row r="52" spans="1:80" x14ac:dyDescent="0.2">
      <c r="A52" s="482"/>
      <c r="B52" s="483" t="s">
        <v>104</v>
      </c>
      <c r="C52" s="484" t="s">
        <v>357</v>
      </c>
      <c r="D52" s="485"/>
      <c r="E52" s="486"/>
      <c r="F52" s="487"/>
      <c r="G52" s="488">
        <f>SUM(G7:G51)</f>
        <v>0</v>
      </c>
      <c r="H52" s="489"/>
      <c r="I52" s="490">
        <f>SUM(I7:I51)</f>
        <v>687474.88999999978</v>
      </c>
      <c r="J52" s="489"/>
      <c r="K52" s="490">
        <f>SUM(K7:K51)</f>
        <v>0</v>
      </c>
      <c r="O52" s="464">
        <v>4</v>
      </c>
      <c r="BA52" s="491">
        <f>SUM(BA7:BA51)</f>
        <v>0</v>
      </c>
      <c r="BB52" s="491">
        <f>SUM(BB7:BB51)</f>
        <v>0</v>
      </c>
      <c r="BC52" s="491">
        <f>SUM(BC7:BC51)</f>
        <v>0</v>
      </c>
      <c r="BD52" s="491">
        <f>SUM(BD7:BD51)</f>
        <v>0</v>
      </c>
      <c r="BE52" s="491">
        <f>SUM(BE7:BE51)</f>
        <v>0</v>
      </c>
    </row>
    <row r="53" spans="1:80" x14ac:dyDescent="0.2">
      <c r="A53" s="454" t="s">
        <v>100</v>
      </c>
      <c r="B53" s="455" t="s">
        <v>447</v>
      </c>
      <c r="C53" s="456" t="s">
        <v>448</v>
      </c>
      <c r="D53" s="457"/>
      <c r="E53" s="458"/>
      <c r="F53" s="458"/>
      <c r="G53" s="459"/>
      <c r="H53" s="460"/>
      <c r="I53" s="461"/>
      <c r="J53" s="462"/>
      <c r="K53" s="463"/>
      <c r="O53" s="464">
        <v>1</v>
      </c>
    </row>
    <row r="54" spans="1:80" x14ac:dyDescent="0.2">
      <c r="A54" s="465">
        <v>45</v>
      </c>
      <c r="B54" s="466" t="s">
        <v>450</v>
      </c>
      <c r="C54" s="467" t="s">
        <v>451</v>
      </c>
      <c r="D54" s="468" t="s">
        <v>183</v>
      </c>
      <c r="E54" s="469">
        <v>5</v>
      </c>
      <c r="F54" s="469"/>
      <c r="G54" s="470">
        <f t="shared" ref="G54:G90" si="8">E54*F54</f>
        <v>0</v>
      </c>
      <c r="H54" s="471">
        <v>845</v>
      </c>
      <c r="I54" s="472">
        <f t="shared" ref="I54:I90" si="9">E54*H54</f>
        <v>4225</v>
      </c>
      <c r="J54" s="471"/>
      <c r="K54" s="472">
        <f t="shared" ref="K54:K90" si="10">E54*J54</f>
        <v>0</v>
      </c>
      <c r="O54" s="464">
        <v>2</v>
      </c>
      <c r="AA54" s="437">
        <v>12</v>
      </c>
      <c r="AB54" s="437">
        <v>0</v>
      </c>
      <c r="AC54" s="437">
        <v>45</v>
      </c>
      <c r="AZ54" s="437">
        <v>1</v>
      </c>
      <c r="BA54" s="437">
        <f t="shared" ref="BA54:BA90" si="11">IF(AZ54=1,G54,0)</f>
        <v>0</v>
      </c>
      <c r="BB54" s="437">
        <f t="shared" ref="BB54:BB90" si="12">IF(AZ54=2,G54,0)</f>
        <v>0</v>
      </c>
      <c r="BC54" s="437">
        <f t="shared" ref="BC54:BC90" si="13">IF(AZ54=3,G54,0)</f>
        <v>0</v>
      </c>
      <c r="BD54" s="437">
        <f t="shared" ref="BD54:BD90" si="14">IF(AZ54=4,G54,0)</f>
        <v>0</v>
      </c>
      <c r="BE54" s="437">
        <f t="shared" ref="BE54:BE90" si="15">IF(AZ54=5,G54,0)</f>
        <v>0</v>
      </c>
      <c r="CA54" s="464">
        <v>12</v>
      </c>
      <c r="CB54" s="464">
        <v>0</v>
      </c>
    </row>
    <row r="55" spans="1:80" x14ac:dyDescent="0.2">
      <c r="A55" s="465">
        <v>46</v>
      </c>
      <c r="B55" s="466" t="s">
        <v>452</v>
      </c>
      <c r="C55" s="467" t="s">
        <v>453</v>
      </c>
      <c r="D55" s="468" t="s">
        <v>183</v>
      </c>
      <c r="E55" s="469">
        <v>5</v>
      </c>
      <c r="F55" s="469"/>
      <c r="G55" s="470">
        <f t="shared" si="8"/>
        <v>0</v>
      </c>
      <c r="H55" s="471">
        <v>141.65</v>
      </c>
      <c r="I55" s="472">
        <f t="shared" si="9"/>
        <v>708.25</v>
      </c>
      <c r="J55" s="471">
        <v>0</v>
      </c>
      <c r="K55" s="472">
        <f t="shared" si="10"/>
        <v>0</v>
      </c>
      <c r="O55" s="464">
        <v>2</v>
      </c>
      <c r="AA55" s="437">
        <v>1</v>
      </c>
      <c r="AB55" s="437">
        <v>1</v>
      </c>
      <c r="AC55" s="437">
        <v>1</v>
      </c>
      <c r="AZ55" s="437">
        <v>1</v>
      </c>
      <c r="BA55" s="437">
        <f t="shared" si="11"/>
        <v>0</v>
      </c>
      <c r="BB55" s="437">
        <f t="shared" si="12"/>
        <v>0</v>
      </c>
      <c r="BC55" s="437">
        <f t="shared" si="13"/>
        <v>0</v>
      </c>
      <c r="BD55" s="437">
        <f t="shared" si="14"/>
        <v>0</v>
      </c>
      <c r="BE55" s="437">
        <f t="shared" si="15"/>
        <v>0</v>
      </c>
      <c r="CA55" s="464">
        <v>1</v>
      </c>
      <c r="CB55" s="464">
        <v>1</v>
      </c>
    </row>
    <row r="56" spans="1:80" x14ac:dyDescent="0.2">
      <c r="A56" s="465">
        <v>47</v>
      </c>
      <c r="B56" s="466" t="s">
        <v>454</v>
      </c>
      <c r="C56" s="467" t="s">
        <v>455</v>
      </c>
      <c r="D56" s="468" t="s">
        <v>166</v>
      </c>
      <c r="E56" s="469">
        <v>100</v>
      </c>
      <c r="F56" s="469"/>
      <c r="G56" s="470">
        <f t="shared" si="8"/>
        <v>0</v>
      </c>
      <c r="H56" s="471">
        <v>1280</v>
      </c>
      <c r="I56" s="472">
        <f t="shared" si="9"/>
        <v>128000</v>
      </c>
      <c r="J56" s="471"/>
      <c r="K56" s="472">
        <f t="shared" si="10"/>
        <v>0</v>
      </c>
      <c r="O56" s="464">
        <v>2</v>
      </c>
      <c r="AA56" s="437">
        <v>12</v>
      </c>
      <c r="AB56" s="437">
        <v>0</v>
      </c>
      <c r="AC56" s="437">
        <v>47</v>
      </c>
      <c r="AZ56" s="437">
        <v>1</v>
      </c>
      <c r="BA56" s="437">
        <f t="shared" si="11"/>
        <v>0</v>
      </c>
      <c r="BB56" s="437">
        <f t="shared" si="12"/>
        <v>0</v>
      </c>
      <c r="BC56" s="437">
        <f t="shared" si="13"/>
        <v>0</v>
      </c>
      <c r="BD56" s="437">
        <f t="shared" si="14"/>
        <v>0</v>
      </c>
      <c r="BE56" s="437">
        <f t="shared" si="15"/>
        <v>0</v>
      </c>
      <c r="CA56" s="464">
        <v>12</v>
      </c>
      <c r="CB56" s="464">
        <v>0</v>
      </c>
    </row>
    <row r="57" spans="1:80" x14ac:dyDescent="0.2">
      <c r="A57" s="465">
        <v>48</v>
      </c>
      <c r="B57" s="466" t="s">
        <v>456</v>
      </c>
      <c r="C57" s="467" t="s">
        <v>457</v>
      </c>
      <c r="D57" s="468" t="s">
        <v>183</v>
      </c>
      <c r="E57" s="469">
        <v>7</v>
      </c>
      <c r="F57" s="469"/>
      <c r="G57" s="470">
        <f t="shared" si="8"/>
        <v>0</v>
      </c>
      <c r="H57" s="471">
        <v>482.3</v>
      </c>
      <c r="I57" s="472">
        <f t="shared" si="9"/>
        <v>3376.1</v>
      </c>
      <c r="J57" s="471"/>
      <c r="K57" s="472">
        <f t="shared" si="10"/>
        <v>0</v>
      </c>
      <c r="O57" s="464">
        <v>2</v>
      </c>
      <c r="AA57" s="437">
        <v>12</v>
      </c>
      <c r="AB57" s="437">
        <v>0</v>
      </c>
      <c r="AC57" s="437">
        <v>48</v>
      </c>
      <c r="AZ57" s="437">
        <v>1</v>
      </c>
      <c r="BA57" s="437">
        <f t="shared" si="11"/>
        <v>0</v>
      </c>
      <c r="BB57" s="437">
        <f t="shared" si="12"/>
        <v>0</v>
      </c>
      <c r="BC57" s="437">
        <f t="shared" si="13"/>
        <v>0</v>
      </c>
      <c r="BD57" s="437">
        <f t="shared" si="14"/>
        <v>0</v>
      </c>
      <c r="BE57" s="437">
        <f t="shared" si="15"/>
        <v>0</v>
      </c>
      <c r="CA57" s="464">
        <v>12</v>
      </c>
      <c r="CB57" s="464">
        <v>0</v>
      </c>
    </row>
    <row r="58" spans="1:80" x14ac:dyDescent="0.2">
      <c r="A58" s="465">
        <v>49</v>
      </c>
      <c r="B58" s="466" t="s">
        <v>458</v>
      </c>
      <c r="C58" s="467" t="s">
        <v>459</v>
      </c>
      <c r="D58" s="468" t="s">
        <v>103</v>
      </c>
      <c r="E58" s="469">
        <v>1</v>
      </c>
      <c r="F58" s="469"/>
      <c r="G58" s="470">
        <f t="shared" si="8"/>
        <v>0</v>
      </c>
      <c r="H58" s="471">
        <v>839</v>
      </c>
      <c r="I58" s="472">
        <f t="shared" si="9"/>
        <v>839</v>
      </c>
      <c r="J58" s="471"/>
      <c r="K58" s="472">
        <f t="shared" si="10"/>
        <v>0</v>
      </c>
      <c r="O58" s="464">
        <v>2</v>
      </c>
      <c r="AA58" s="437">
        <v>12</v>
      </c>
      <c r="AB58" s="437">
        <v>0</v>
      </c>
      <c r="AC58" s="437">
        <v>49</v>
      </c>
      <c r="AZ58" s="437">
        <v>1</v>
      </c>
      <c r="BA58" s="437">
        <f t="shared" si="11"/>
        <v>0</v>
      </c>
      <c r="BB58" s="437">
        <f t="shared" si="12"/>
        <v>0</v>
      </c>
      <c r="BC58" s="437">
        <f t="shared" si="13"/>
        <v>0</v>
      </c>
      <c r="BD58" s="437">
        <f t="shared" si="14"/>
        <v>0</v>
      </c>
      <c r="BE58" s="437">
        <f t="shared" si="15"/>
        <v>0</v>
      </c>
      <c r="CA58" s="464">
        <v>12</v>
      </c>
      <c r="CB58" s="464">
        <v>0</v>
      </c>
    </row>
    <row r="59" spans="1:80" x14ac:dyDescent="0.2">
      <c r="A59" s="465">
        <v>50</v>
      </c>
      <c r="B59" s="466" t="s">
        <v>460</v>
      </c>
      <c r="C59" s="467" t="s">
        <v>461</v>
      </c>
      <c r="D59" s="468" t="s">
        <v>183</v>
      </c>
      <c r="E59" s="469">
        <v>1</v>
      </c>
      <c r="F59" s="469"/>
      <c r="G59" s="470">
        <f t="shared" si="8"/>
        <v>0</v>
      </c>
      <c r="H59" s="471">
        <v>259.5</v>
      </c>
      <c r="I59" s="472">
        <f t="shared" si="9"/>
        <v>259.5</v>
      </c>
      <c r="J59" s="471">
        <v>0</v>
      </c>
      <c r="K59" s="472">
        <f t="shared" si="10"/>
        <v>0</v>
      </c>
      <c r="O59" s="464">
        <v>2</v>
      </c>
      <c r="AA59" s="437">
        <v>1</v>
      </c>
      <c r="AB59" s="437">
        <v>1</v>
      </c>
      <c r="AC59" s="437">
        <v>1</v>
      </c>
      <c r="AZ59" s="437">
        <v>1</v>
      </c>
      <c r="BA59" s="437">
        <f t="shared" si="11"/>
        <v>0</v>
      </c>
      <c r="BB59" s="437">
        <f t="shared" si="12"/>
        <v>0</v>
      </c>
      <c r="BC59" s="437">
        <f t="shared" si="13"/>
        <v>0</v>
      </c>
      <c r="BD59" s="437">
        <f t="shared" si="14"/>
        <v>0</v>
      </c>
      <c r="BE59" s="437">
        <f t="shared" si="15"/>
        <v>0</v>
      </c>
      <c r="CA59" s="464">
        <v>1</v>
      </c>
      <c r="CB59" s="464">
        <v>1</v>
      </c>
    </row>
    <row r="60" spans="1:80" x14ac:dyDescent="0.2">
      <c r="A60" s="465">
        <v>51</v>
      </c>
      <c r="B60" s="466" t="s">
        <v>462</v>
      </c>
      <c r="C60" s="467" t="s">
        <v>463</v>
      </c>
      <c r="D60" s="468" t="s">
        <v>103</v>
      </c>
      <c r="E60" s="469">
        <v>2</v>
      </c>
      <c r="F60" s="469"/>
      <c r="G60" s="470">
        <f t="shared" si="8"/>
        <v>0</v>
      </c>
      <c r="H60" s="471">
        <v>128</v>
      </c>
      <c r="I60" s="472">
        <f t="shared" si="9"/>
        <v>256</v>
      </c>
      <c r="J60" s="471"/>
      <c r="K60" s="472">
        <f t="shared" si="10"/>
        <v>0</v>
      </c>
      <c r="O60" s="464">
        <v>2</v>
      </c>
      <c r="AA60" s="437">
        <v>12</v>
      </c>
      <c r="AB60" s="437">
        <v>0</v>
      </c>
      <c r="AC60" s="437">
        <v>51</v>
      </c>
      <c r="AZ60" s="437">
        <v>1</v>
      </c>
      <c r="BA60" s="437">
        <f t="shared" si="11"/>
        <v>0</v>
      </c>
      <c r="BB60" s="437">
        <f t="shared" si="12"/>
        <v>0</v>
      </c>
      <c r="BC60" s="437">
        <f t="shared" si="13"/>
        <v>0</v>
      </c>
      <c r="BD60" s="437">
        <f t="shared" si="14"/>
        <v>0</v>
      </c>
      <c r="BE60" s="437">
        <f t="shared" si="15"/>
        <v>0</v>
      </c>
      <c r="CA60" s="464">
        <v>12</v>
      </c>
      <c r="CB60" s="464">
        <v>0</v>
      </c>
    </row>
    <row r="61" spans="1:80" x14ac:dyDescent="0.2">
      <c r="A61" s="465">
        <v>52</v>
      </c>
      <c r="B61" s="466" t="s">
        <v>464</v>
      </c>
      <c r="C61" s="467" t="s">
        <v>465</v>
      </c>
      <c r="D61" s="468" t="s">
        <v>103</v>
      </c>
      <c r="E61" s="469">
        <v>2</v>
      </c>
      <c r="F61" s="469"/>
      <c r="G61" s="470">
        <f t="shared" si="8"/>
        <v>0</v>
      </c>
      <c r="H61" s="471">
        <v>118.22</v>
      </c>
      <c r="I61" s="472">
        <f t="shared" si="9"/>
        <v>236.44</v>
      </c>
      <c r="J61" s="471"/>
      <c r="K61" s="472">
        <f t="shared" si="10"/>
        <v>0</v>
      </c>
      <c r="O61" s="464">
        <v>2</v>
      </c>
      <c r="AA61" s="437">
        <v>12</v>
      </c>
      <c r="AB61" s="437">
        <v>0</v>
      </c>
      <c r="AC61" s="437">
        <v>52</v>
      </c>
      <c r="AZ61" s="437">
        <v>1</v>
      </c>
      <c r="BA61" s="437">
        <f t="shared" si="11"/>
        <v>0</v>
      </c>
      <c r="BB61" s="437">
        <f t="shared" si="12"/>
        <v>0</v>
      </c>
      <c r="BC61" s="437">
        <f t="shared" si="13"/>
        <v>0</v>
      </c>
      <c r="BD61" s="437">
        <f t="shared" si="14"/>
        <v>0</v>
      </c>
      <c r="BE61" s="437">
        <f t="shared" si="15"/>
        <v>0</v>
      </c>
      <c r="CA61" s="464">
        <v>12</v>
      </c>
      <c r="CB61" s="464">
        <v>0</v>
      </c>
    </row>
    <row r="62" spans="1:80" x14ac:dyDescent="0.2">
      <c r="A62" s="465">
        <v>53</v>
      </c>
      <c r="B62" s="466" t="s">
        <v>466</v>
      </c>
      <c r="C62" s="467" t="s">
        <v>467</v>
      </c>
      <c r="D62" s="468" t="s">
        <v>103</v>
      </c>
      <c r="E62" s="469">
        <v>2</v>
      </c>
      <c r="F62" s="469"/>
      <c r="G62" s="470">
        <f t="shared" si="8"/>
        <v>0</v>
      </c>
      <c r="H62" s="471">
        <v>484</v>
      </c>
      <c r="I62" s="472">
        <f t="shared" si="9"/>
        <v>968</v>
      </c>
      <c r="J62" s="471"/>
      <c r="K62" s="472">
        <f t="shared" si="10"/>
        <v>0</v>
      </c>
      <c r="O62" s="464">
        <v>2</v>
      </c>
      <c r="AA62" s="437">
        <v>12</v>
      </c>
      <c r="AB62" s="437">
        <v>0</v>
      </c>
      <c r="AC62" s="437">
        <v>53</v>
      </c>
      <c r="AZ62" s="437">
        <v>1</v>
      </c>
      <c r="BA62" s="437">
        <f t="shared" si="11"/>
        <v>0</v>
      </c>
      <c r="BB62" s="437">
        <f t="shared" si="12"/>
        <v>0</v>
      </c>
      <c r="BC62" s="437">
        <f t="shared" si="13"/>
        <v>0</v>
      </c>
      <c r="BD62" s="437">
        <f t="shared" si="14"/>
        <v>0</v>
      </c>
      <c r="BE62" s="437">
        <f t="shared" si="15"/>
        <v>0</v>
      </c>
      <c r="CA62" s="464">
        <v>12</v>
      </c>
      <c r="CB62" s="464">
        <v>0</v>
      </c>
    </row>
    <row r="63" spans="1:80" x14ac:dyDescent="0.2">
      <c r="A63" s="465">
        <v>54</v>
      </c>
      <c r="B63" s="466" t="s">
        <v>468</v>
      </c>
      <c r="C63" s="467" t="s">
        <v>469</v>
      </c>
      <c r="D63" s="468" t="s">
        <v>166</v>
      </c>
      <c r="E63" s="469">
        <v>2</v>
      </c>
      <c r="F63" s="469"/>
      <c r="G63" s="470">
        <f t="shared" si="8"/>
        <v>0</v>
      </c>
      <c r="H63" s="471">
        <v>26.6</v>
      </c>
      <c r="I63" s="472">
        <f t="shared" si="9"/>
        <v>53.2</v>
      </c>
      <c r="J63" s="471">
        <v>0</v>
      </c>
      <c r="K63" s="472">
        <f t="shared" si="10"/>
        <v>0</v>
      </c>
      <c r="O63" s="464">
        <v>2</v>
      </c>
      <c r="AA63" s="437">
        <v>1</v>
      </c>
      <c r="AB63" s="437">
        <v>1</v>
      </c>
      <c r="AC63" s="437">
        <v>1</v>
      </c>
      <c r="AZ63" s="437">
        <v>1</v>
      </c>
      <c r="BA63" s="437">
        <f t="shared" si="11"/>
        <v>0</v>
      </c>
      <c r="BB63" s="437">
        <f t="shared" si="12"/>
        <v>0</v>
      </c>
      <c r="BC63" s="437">
        <f t="shared" si="13"/>
        <v>0</v>
      </c>
      <c r="BD63" s="437">
        <f t="shared" si="14"/>
        <v>0</v>
      </c>
      <c r="BE63" s="437">
        <f t="shared" si="15"/>
        <v>0</v>
      </c>
      <c r="CA63" s="464">
        <v>1</v>
      </c>
      <c r="CB63" s="464">
        <v>1</v>
      </c>
    </row>
    <row r="64" spans="1:80" x14ac:dyDescent="0.2">
      <c r="A64" s="465">
        <v>55</v>
      </c>
      <c r="B64" s="466" t="s">
        <v>470</v>
      </c>
      <c r="C64" s="467" t="s">
        <v>471</v>
      </c>
      <c r="D64" s="468" t="s">
        <v>183</v>
      </c>
      <c r="E64" s="469">
        <v>2</v>
      </c>
      <c r="F64" s="469"/>
      <c r="G64" s="470">
        <f t="shared" si="8"/>
        <v>0</v>
      </c>
      <c r="H64" s="471">
        <v>25.8</v>
      </c>
      <c r="I64" s="472">
        <f t="shared" si="9"/>
        <v>51.6</v>
      </c>
      <c r="J64" s="471">
        <v>0</v>
      </c>
      <c r="K64" s="472">
        <f t="shared" si="10"/>
        <v>0</v>
      </c>
      <c r="O64" s="464">
        <v>2</v>
      </c>
      <c r="AA64" s="437">
        <v>1</v>
      </c>
      <c r="AB64" s="437">
        <v>1</v>
      </c>
      <c r="AC64" s="437">
        <v>1</v>
      </c>
      <c r="AZ64" s="437">
        <v>1</v>
      </c>
      <c r="BA64" s="437">
        <f t="shared" si="11"/>
        <v>0</v>
      </c>
      <c r="BB64" s="437">
        <f t="shared" si="12"/>
        <v>0</v>
      </c>
      <c r="BC64" s="437">
        <f t="shared" si="13"/>
        <v>0</v>
      </c>
      <c r="BD64" s="437">
        <f t="shared" si="14"/>
        <v>0</v>
      </c>
      <c r="BE64" s="437">
        <f t="shared" si="15"/>
        <v>0</v>
      </c>
      <c r="CA64" s="464">
        <v>1</v>
      </c>
      <c r="CB64" s="464">
        <v>1</v>
      </c>
    </row>
    <row r="65" spans="1:80" x14ac:dyDescent="0.2">
      <c r="A65" s="465">
        <v>56</v>
      </c>
      <c r="B65" s="466" t="s">
        <v>472</v>
      </c>
      <c r="C65" s="467" t="s">
        <v>473</v>
      </c>
      <c r="D65" s="468" t="s">
        <v>183</v>
      </c>
      <c r="E65" s="469">
        <v>1</v>
      </c>
      <c r="F65" s="469"/>
      <c r="G65" s="470">
        <f t="shared" si="8"/>
        <v>0</v>
      </c>
      <c r="H65" s="471">
        <v>33.200000000000003</v>
      </c>
      <c r="I65" s="472">
        <f t="shared" si="9"/>
        <v>33.200000000000003</v>
      </c>
      <c r="J65" s="471">
        <v>0</v>
      </c>
      <c r="K65" s="472">
        <f t="shared" si="10"/>
        <v>0</v>
      </c>
      <c r="O65" s="464">
        <v>2</v>
      </c>
      <c r="AA65" s="437">
        <v>1</v>
      </c>
      <c r="AB65" s="437">
        <v>1</v>
      </c>
      <c r="AC65" s="437">
        <v>1</v>
      </c>
      <c r="AZ65" s="437">
        <v>1</v>
      </c>
      <c r="BA65" s="437">
        <f t="shared" si="11"/>
        <v>0</v>
      </c>
      <c r="BB65" s="437">
        <f t="shared" si="12"/>
        <v>0</v>
      </c>
      <c r="BC65" s="437">
        <f t="shared" si="13"/>
        <v>0</v>
      </c>
      <c r="BD65" s="437">
        <f t="shared" si="14"/>
        <v>0</v>
      </c>
      <c r="BE65" s="437">
        <f t="shared" si="15"/>
        <v>0</v>
      </c>
      <c r="CA65" s="464">
        <v>1</v>
      </c>
      <c r="CB65" s="464">
        <v>1</v>
      </c>
    </row>
    <row r="66" spans="1:80" x14ac:dyDescent="0.2">
      <c r="A66" s="465">
        <v>57</v>
      </c>
      <c r="B66" s="466" t="s">
        <v>474</v>
      </c>
      <c r="C66" s="467" t="s">
        <v>475</v>
      </c>
      <c r="D66" s="468" t="s">
        <v>103</v>
      </c>
      <c r="E66" s="469">
        <v>1</v>
      </c>
      <c r="F66" s="469"/>
      <c r="G66" s="470">
        <f t="shared" si="8"/>
        <v>0</v>
      </c>
      <c r="H66" s="471">
        <v>899</v>
      </c>
      <c r="I66" s="472">
        <f t="shared" si="9"/>
        <v>899</v>
      </c>
      <c r="J66" s="471"/>
      <c r="K66" s="472">
        <f t="shared" si="10"/>
        <v>0</v>
      </c>
      <c r="O66" s="464">
        <v>2</v>
      </c>
      <c r="AA66" s="437">
        <v>12</v>
      </c>
      <c r="AB66" s="437">
        <v>0</v>
      </c>
      <c r="AC66" s="437">
        <v>57</v>
      </c>
      <c r="AZ66" s="437">
        <v>1</v>
      </c>
      <c r="BA66" s="437">
        <f t="shared" si="11"/>
        <v>0</v>
      </c>
      <c r="BB66" s="437">
        <f t="shared" si="12"/>
        <v>0</v>
      </c>
      <c r="BC66" s="437">
        <f t="shared" si="13"/>
        <v>0</v>
      </c>
      <c r="BD66" s="437">
        <f t="shared" si="14"/>
        <v>0</v>
      </c>
      <c r="BE66" s="437">
        <f t="shared" si="15"/>
        <v>0</v>
      </c>
      <c r="CA66" s="464">
        <v>12</v>
      </c>
      <c r="CB66" s="464">
        <v>0</v>
      </c>
    </row>
    <row r="67" spans="1:80" ht="22.5" x14ac:dyDescent="0.2">
      <c r="A67" s="465">
        <v>58</v>
      </c>
      <c r="B67" s="466" t="s">
        <v>476</v>
      </c>
      <c r="C67" s="467" t="s">
        <v>477</v>
      </c>
      <c r="D67" s="468" t="s">
        <v>103</v>
      </c>
      <c r="E67" s="469">
        <v>1</v>
      </c>
      <c r="F67" s="469"/>
      <c r="G67" s="470">
        <f t="shared" si="8"/>
        <v>0</v>
      </c>
      <c r="H67" s="471">
        <v>619</v>
      </c>
      <c r="I67" s="472">
        <f t="shared" si="9"/>
        <v>619</v>
      </c>
      <c r="J67" s="471"/>
      <c r="K67" s="472">
        <f t="shared" si="10"/>
        <v>0</v>
      </c>
      <c r="O67" s="464">
        <v>2</v>
      </c>
      <c r="AA67" s="437">
        <v>12</v>
      </c>
      <c r="AB67" s="437">
        <v>0</v>
      </c>
      <c r="AC67" s="437">
        <v>58</v>
      </c>
      <c r="AZ67" s="437">
        <v>1</v>
      </c>
      <c r="BA67" s="437">
        <f t="shared" si="11"/>
        <v>0</v>
      </c>
      <c r="BB67" s="437">
        <f t="shared" si="12"/>
        <v>0</v>
      </c>
      <c r="BC67" s="437">
        <f t="shared" si="13"/>
        <v>0</v>
      </c>
      <c r="BD67" s="437">
        <f t="shared" si="14"/>
        <v>0</v>
      </c>
      <c r="BE67" s="437">
        <f t="shared" si="15"/>
        <v>0</v>
      </c>
      <c r="CA67" s="464">
        <v>12</v>
      </c>
      <c r="CB67" s="464">
        <v>0</v>
      </c>
    </row>
    <row r="68" spans="1:80" x14ac:dyDescent="0.2">
      <c r="A68" s="465">
        <v>59</v>
      </c>
      <c r="B68" s="466" t="s">
        <v>478</v>
      </c>
      <c r="C68" s="467" t="s">
        <v>479</v>
      </c>
      <c r="D68" s="468" t="s">
        <v>183</v>
      </c>
      <c r="E68" s="469">
        <v>7</v>
      </c>
      <c r="F68" s="469"/>
      <c r="G68" s="470">
        <f t="shared" si="8"/>
        <v>0</v>
      </c>
      <c r="H68" s="471">
        <v>78.400000000000006</v>
      </c>
      <c r="I68" s="472">
        <f t="shared" si="9"/>
        <v>548.80000000000007</v>
      </c>
      <c r="J68" s="471"/>
      <c r="K68" s="472">
        <f t="shared" si="10"/>
        <v>0</v>
      </c>
      <c r="O68" s="464">
        <v>2</v>
      </c>
      <c r="AA68" s="437">
        <v>12</v>
      </c>
      <c r="AB68" s="437">
        <v>0</v>
      </c>
      <c r="AC68" s="437">
        <v>59</v>
      </c>
      <c r="AZ68" s="437">
        <v>1</v>
      </c>
      <c r="BA68" s="437">
        <f t="shared" si="11"/>
        <v>0</v>
      </c>
      <c r="BB68" s="437">
        <f t="shared" si="12"/>
        <v>0</v>
      </c>
      <c r="BC68" s="437">
        <f t="shared" si="13"/>
        <v>0</v>
      </c>
      <c r="BD68" s="437">
        <f t="shared" si="14"/>
        <v>0</v>
      </c>
      <c r="BE68" s="437">
        <f t="shared" si="15"/>
        <v>0</v>
      </c>
      <c r="CA68" s="464">
        <v>12</v>
      </c>
      <c r="CB68" s="464">
        <v>0</v>
      </c>
    </row>
    <row r="69" spans="1:80" ht="22.5" x14ac:dyDescent="0.2">
      <c r="A69" s="465">
        <v>60</v>
      </c>
      <c r="B69" s="466" t="s">
        <v>480</v>
      </c>
      <c r="C69" s="467" t="s">
        <v>481</v>
      </c>
      <c r="D69" s="468" t="s">
        <v>103</v>
      </c>
      <c r="E69" s="469">
        <v>2</v>
      </c>
      <c r="F69" s="469"/>
      <c r="G69" s="470">
        <f t="shared" si="8"/>
        <v>0</v>
      </c>
      <c r="H69" s="471">
        <v>112</v>
      </c>
      <c r="I69" s="472">
        <f t="shared" si="9"/>
        <v>224</v>
      </c>
      <c r="J69" s="471"/>
      <c r="K69" s="472">
        <f t="shared" si="10"/>
        <v>0</v>
      </c>
      <c r="O69" s="464">
        <v>2</v>
      </c>
      <c r="AA69" s="437">
        <v>3</v>
      </c>
      <c r="AB69" s="437">
        <v>0</v>
      </c>
      <c r="AC69" s="437" t="s">
        <v>480</v>
      </c>
      <c r="AZ69" s="437">
        <v>1</v>
      </c>
      <c r="BA69" s="437">
        <f t="shared" si="11"/>
        <v>0</v>
      </c>
      <c r="BB69" s="437">
        <f t="shared" si="12"/>
        <v>0</v>
      </c>
      <c r="BC69" s="437">
        <f t="shared" si="13"/>
        <v>0</v>
      </c>
      <c r="BD69" s="437">
        <f t="shared" si="14"/>
        <v>0</v>
      </c>
      <c r="BE69" s="437">
        <f t="shared" si="15"/>
        <v>0</v>
      </c>
      <c r="CA69" s="464">
        <v>3</v>
      </c>
      <c r="CB69" s="464">
        <v>0</v>
      </c>
    </row>
    <row r="70" spans="1:80" x14ac:dyDescent="0.2">
      <c r="A70" s="465">
        <v>61</v>
      </c>
      <c r="B70" s="466" t="s">
        <v>482</v>
      </c>
      <c r="C70" s="467" t="s">
        <v>483</v>
      </c>
      <c r="D70" s="468" t="s">
        <v>103</v>
      </c>
      <c r="E70" s="469">
        <v>1</v>
      </c>
      <c r="F70" s="469"/>
      <c r="G70" s="470">
        <f t="shared" si="8"/>
        <v>0</v>
      </c>
      <c r="H70" s="471">
        <v>24.7</v>
      </c>
      <c r="I70" s="472">
        <f t="shared" si="9"/>
        <v>24.7</v>
      </c>
      <c r="J70" s="471"/>
      <c r="K70" s="472">
        <f t="shared" si="10"/>
        <v>0</v>
      </c>
      <c r="O70" s="464">
        <v>2</v>
      </c>
      <c r="AA70" s="437">
        <v>3</v>
      </c>
      <c r="AB70" s="437">
        <v>0</v>
      </c>
      <c r="AC70" s="437" t="s">
        <v>482</v>
      </c>
      <c r="AZ70" s="437">
        <v>1</v>
      </c>
      <c r="BA70" s="437">
        <f t="shared" si="11"/>
        <v>0</v>
      </c>
      <c r="BB70" s="437">
        <f t="shared" si="12"/>
        <v>0</v>
      </c>
      <c r="BC70" s="437">
        <f t="shared" si="13"/>
        <v>0</v>
      </c>
      <c r="BD70" s="437">
        <f t="shared" si="14"/>
        <v>0</v>
      </c>
      <c r="BE70" s="437">
        <f t="shared" si="15"/>
        <v>0</v>
      </c>
      <c r="CA70" s="464">
        <v>3</v>
      </c>
      <c r="CB70" s="464">
        <v>0</v>
      </c>
    </row>
    <row r="71" spans="1:80" x14ac:dyDescent="0.2">
      <c r="A71" s="465">
        <v>62</v>
      </c>
      <c r="B71" s="466" t="s">
        <v>484</v>
      </c>
      <c r="C71" s="467" t="s">
        <v>485</v>
      </c>
      <c r="D71" s="468" t="s">
        <v>103</v>
      </c>
      <c r="E71" s="469">
        <v>1</v>
      </c>
      <c r="F71" s="469"/>
      <c r="G71" s="470">
        <f t="shared" si="8"/>
        <v>0</v>
      </c>
      <c r="H71" s="471">
        <v>24.7</v>
      </c>
      <c r="I71" s="472">
        <f t="shared" si="9"/>
        <v>24.7</v>
      </c>
      <c r="J71" s="471"/>
      <c r="K71" s="472">
        <f t="shared" si="10"/>
        <v>0</v>
      </c>
      <c r="O71" s="464">
        <v>2</v>
      </c>
      <c r="AA71" s="437">
        <v>12</v>
      </c>
      <c r="AB71" s="437">
        <v>0</v>
      </c>
      <c r="AC71" s="437">
        <v>62</v>
      </c>
      <c r="AZ71" s="437">
        <v>1</v>
      </c>
      <c r="BA71" s="437">
        <f t="shared" si="11"/>
        <v>0</v>
      </c>
      <c r="BB71" s="437">
        <f t="shared" si="12"/>
        <v>0</v>
      </c>
      <c r="BC71" s="437">
        <f t="shared" si="13"/>
        <v>0</v>
      </c>
      <c r="BD71" s="437">
        <f t="shared" si="14"/>
        <v>0</v>
      </c>
      <c r="BE71" s="437">
        <f t="shared" si="15"/>
        <v>0</v>
      </c>
      <c r="CA71" s="464">
        <v>12</v>
      </c>
      <c r="CB71" s="464">
        <v>0</v>
      </c>
    </row>
    <row r="72" spans="1:80" x14ac:dyDescent="0.2">
      <c r="A72" s="465">
        <v>63</v>
      </c>
      <c r="B72" s="466" t="s">
        <v>486</v>
      </c>
      <c r="C72" s="467" t="s">
        <v>487</v>
      </c>
      <c r="D72" s="468" t="s">
        <v>183</v>
      </c>
      <c r="E72" s="469">
        <v>3</v>
      </c>
      <c r="F72" s="469"/>
      <c r="G72" s="470">
        <f t="shared" si="8"/>
        <v>0</v>
      </c>
      <c r="H72" s="471">
        <v>264</v>
      </c>
      <c r="I72" s="472">
        <f t="shared" si="9"/>
        <v>792</v>
      </c>
      <c r="J72" s="471"/>
      <c r="K72" s="472">
        <f t="shared" si="10"/>
        <v>0</v>
      </c>
      <c r="O72" s="464">
        <v>2</v>
      </c>
      <c r="AA72" s="437">
        <v>12</v>
      </c>
      <c r="AB72" s="437">
        <v>0</v>
      </c>
      <c r="AC72" s="437">
        <v>63</v>
      </c>
      <c r="AZ72" s="437">
        <v>1</v>
      </c>
      <c r="BA72" s="437">
        <f t="shared" si="11"/>
        <v>0</v>
      </c>
      <c r="BB72" s="437">
        <f t="shared" si="12"/>
        <v>0</v>
      </c>
      <c r="BC72" s="437">
        <f t="shared" si="13"/>
        <v>0</v>
      </c>
      <c r="BD72" s="437">
        <f t="shared" si="14"/>
        <v>0</v>
      </c>
      <c r="BE72" s="437">
        <f t="shared" si="15"/>
        <v>0</v>
      </c>
      <c r="CA72" s="464">
        <v>12</v>
      </c>
      <c r="CB72" s="464">
        <v>0</v>
      </c>
    </row>
    <row r="73" spans="1:80" x14ac:dyDescent="0.2">
      <c r="A73" s="465">
        <v>64</v>
      </c>
      <c r="B73" s="466" t="s">
        <v>488</v>
      </c>
      <c r="C73" s="467" t="s">
        <v>489</v>
      </c>
      <c r="D73" s="468" t="s">
        <v>183</v>
      </c>
      <c r="E73" s="469">
        <v>7</v>
      </c>
      <c r="F73" s="469"/>
      <c r="G73" s="470">
        <f t="shared" si="8"/>
        <v>0</v>
      </c>
      <c r="H73" s="471">
        <v>151.19999999999999</v>
      </c>
      <c r="I73" s="472">
        <f t="shared" si="9"/>
        <v>1058.3999999999999</v>
      </c>
      <c r="J73" s="471">
        <v>0</v>
      </c>
      <c r="K73" s="472">
        <f t="shared" si="10"/>
        <v>0</v>
      </c>
      <c r="O73" s="464">
        <v>2</v>
      </c>
      <c r="AA73" s="437">
        <v>1</v>
      </c>
      <c r="AB73" s="437">
        <v>1</v>
      </c>
      <c r="AC73" s="437">
        <v>1</v>
      </c>
      <c r="AZ73" s="437">
        <v>1</v>
      </c>
      <c r="BA73" s="437">
        <f t="shared" si="11"/>
        <v>0</v>
      </c>
      <c r="BB73" s="437">
        <f t="shared" si="12"/>
        <v>0</v>
      </c>
      <c r="BC73" s="437">
        <f t="shared" si="13"/>
        <v>0</v>
      </c>
      <c r="BD73" s="437">
        <f t="shared" si="14"/>
        <v>0</v>
      </c>
      <c r="BE73" s="437">
        <f t="shared" si="15"/>
        <v>0</v>
      </c>
      <c r="CA73" s="464">
        <v>1</v>
      </c>
      <c r="CB73" s="464">
        <v>1</v>
      </c>
    </row>
    <row r="74" spans="1:80" ht="22.5" x14ac:dyDescent="0.2">
      <c r="A74" s="465">
        <v>65</v>
      </c>
      <c r="B74" s="466" t="s">
        <v>490</v>
      </c>
      <c r="C74" s="467" t="s">
        <v>491</v>
      </c>
      <c r="D74" s="468" t="s">
        <v>492</v>
      </c>
      <c r="E74" s="469">
        <v>0.5</v>
      </c>
      <c r="F74" s="469"/>
      <c r="G74" s="470">
        <f t="shared" si="8"/>
        <v>0</v>
      </c>
      <c r="H74" s="471">
        <v>17.5</v>
      </c>
      <c r="I74" s="472">
        <f t="shared" si="9"/>
        <v>8.75</v>
      </c>
      <c r="J74" s="471"/>
      <c r="K74" s="472">
        <f t="shared" si="10"/>
        <v>0</v>
      </c>
      <c r="O74" s="464">
        <v>2</v>
      </c>
      <c r="AA74" s="437">
        <v>12</v>
      </c>
      <c r="AB74" s="437">
        <v>0</v>
      </c>
      <c r="AC74" s="437">
        <v>65</v>
      </c>
      <c r="AZ74" s="437">
        <v>1</v>
      </c>
      <c r="BA74" s="437">
        <f t="shared" si="11"/>
        <v>0</v>
      </c>
      <c r="BB74" s="437">
        <f t="shared" si="12"/>
        <v>0</v>
      </c>
      <c r="BC74" s="437">
        <f t="shared" si="13"/>
        <v>0</v>
      </c>
      <c r="BD74" s="437">
        <f t="shared" si="14"/>
        <v>0</v>
      </c>
      <c r="BE74" s="437">
        <f t="shared" si="15"/>
        <v>0</v>
      </c>
      <c r="CA74" s="464">
        <v>12</v>
      </c>
      <c r="CB74" s="464">
        <v>0</v>
      </c>
    </row>
    <row r="75" spans="1:80" x14ac:dyDescent="0.2">
      <c r="A75" s="465">
        <v>66</v>
      </c>
      <c r="B75" s="466" t="s">
        <v>493</v>
      </c>
      <c r="C75" s="467" t="s">
        <v>494</v>
      </c>
      <c r="D75" s="468" t="s">
        <v>183</v>
      </c>
      <c r="E75" s="469">
        <v>4</v>
      </c>
      <c r="F75" s="469"/>
      <c r="G75" s="470">
        <f t="shared" si="8"/>
        <v>0</v>
      </c>
      <c r="H75" s="471">
        <v>15.2</v>
      </c>
      <c r="I75" s="472">
        <f t="shared" si="9"/>
        <v>60.8</v>
      </c>
      <c r="J75" s="471"/>
      <c r="K75" s="472">
        <f t="shared" si="10"/>
        <v>0</v>
      </c>
      <c r="O75" s="464">
        <v>2</v>
      </c>
      <c r="AA75" s="437">
        <v>12</v>
      </c>
      <c r="AB75" s="437">
        <v>0</v>
      </c>
      <c r="AC75" s="437">
        <v>66</v>
      </c>
      <c r="AZ75" s="437">
        <v>1</v>
      </c>
      <c r="BA75" s="437">
        <f t="shared" si="11"/>
        <v>0</v>
      </c>
      <c r="BB75" s="437">
        <f t="shared" si="12"/>
        <v>0</v>
      </c>
      <c r="BC75" s="437">
        <f t="shared" si="13"/>
        <v>0</v>
      </c>
      <c r="BD75" s="437">
        <f t="shared" si="14"/>
        <v>0</v>
      </c>
      <c r="BE75" s="437">
        <f t="shared" si="15"/>
        <v>0</v>
      </c>
      <c r="CA75" s="464">
        <v>12</v>
      </c>
      <c r="CB75" s="464">
        <v>0</v>
      </c>
    </row>
    <row r="76" spans="1:80" x14ac:dyDescent="0.2">
      <c r="A76" s="465">
        <v>67</v>
      </c>
      <c r="B76" s="466" t="s">
        <v>495</v>
      </c>
      <c r="C76" s="467" t="s">
        <v>496</v>
      </c>
      <c r="D76" s="468" t="s">
        <v>166</v>
      </c>
      <c r="E76" s="469">
        <v>8</v>
      </c>
      <c r="F76" s="469"/>
      <c r="G76" s="470">
        <f t="shared" si="8"/>
        <v>0</v>
      </c>
      <c r="H76" s="471">
        <v>51.2</v>
      </c>
      <c r="I76" s="472">
        <f t="shared" si="9"/>
        <v>409.6</v>
      </c>
      <c r="J76" s="471"/>
      <c r="K76" s="472">
        <f t="shared" si="10"/>
        <v>0</v>
      </c>
      <c r="O76" s="464">
        <v>2</v>
      </c>
      <c r="AA76" s="437">
        <v>12</v>
      </c>
      <c r="AB76" s="437">
        <v>0</v>
      </c>
      <c r="AC76" s="437">
        <v>67</v>
      </c>
      <c r="AZ76" s="437">
        <v>1</v>
      </c>
      <c r="BA76" s="437">
        <f t="shared" si="11"/>
        <v>0</v>
      </c>
      <c r="BB76" s="437">
        <f t="shared" si="12"/>
        <v>0</v>
      </c>
      <c r="BC76" s="437">
        <f t="shared" si="13"/>
        <v>0</v>
      </c>
      <c r="BD76" s="437">
        <f t="shared" si="14"/>
        <v>0</v>
      </c>
      <c r="BE76" s="437">
        <f t="shared" si="15"/>
        <v>0</v>
      </c>
      <c r="CA76" s="464">
        <v>12</v>
      </c>
      <c r="CB76" s="464">
        <v>0</v>
      </c>
    </row>
    <row r="77" spans="1:80" x14ac:dyDescent="0.2">
      <c r="A77" s="465">
        <v>68</v>
      </c>
      <c r="B77" s="466" t="s">
        <v>497</v>
      </c>
      <c r="C77" s="467" t="s">
        <v>498</v>
      </c>
      <c r="D77" s="468" t="s">
        <v>183</v>
      </c>
      <c r="E77" s="469">
        <v>6</v>
      </c>
      <c r="F77" s="469"/>
      <c r="G77" s="470">
        <f t="shared" si="8"/>
        <v>0</v>
      </c>
      <c r="H77" s="471">
        <v>40.200000000000003</v>
      </c>
      <c r="I77" s="472">
        <f t="shared" si="9"/>
        <v>241.20000000000002</v>
      </c>
      <c r="J77" s="471">
        <v>0</v>
      </c>
      <c r="K77" s="472">
        <f t="shared" si="10"/>
        <v>0</v>
      </c>
      <c r="O77" s="464">
        <v>2</v>
      </c>
      <c r="AA77" s="437">
        <v>1</v>
      </c>
      <c r="AB77" s="437">
        <v>1</v>
      </c>
      <c r="AC77" s="437">
        <v>1</v>
      </c>
      <c r="AZ77" s="437">
        <v>1</v>
      </c>
      <c r="BA77" s="437">
        <f t="shared" si="11"/>
        <v>0</v>
      </c>
      <c r="BB77" s="437">
        <f t="shared" si="12"/>
        <v>0</v>
      </c>
      <c r="BC77" s="437">
        <f t="shared" si="13"/>
        <v>0</v>
      </c>
      <c r="BD77" s="437">
        <f t="shared" si="14"/>
        <v>0</v>
      </c>
      <c r="BE77" s="437">
        <f t="shared" si="15"/>
        <v>0</v>
      </c>
      <c r="CA77" s="464">
        <v>1</v>
      </c>
      <c r="CB77" s="464">
        <v>1</v>
      </c>
    </row>
    <row r="78" spans="1:80" x14ac:dyDescent="0.2">
      <c r="A78" s="465">
        <v>69</v>
      </c>
      <c r="B78" s="466" t="s">
        <v>499</v>
      </c>
      <c r="C78" s="467" t="s">
        <v>500</v>
      </c>
      <c r="D78" s="468" t="s">
        <v>183</v>
      </c>
      <c r="E78" s="469">
        <v>6</v>
      </c>
      <c r="F78" s="469"/>
      <c r="G78" s="470">
        <f t="shared" si="8"/>
        <v>0</v>
      </c>
      <c r="H78" s="471">
        <v>65.400000000000006</v>
      </c>
      <c r="I78" s="472">
        <f t="shared" si="9"/>
        <v>392.40000000000003</v>
      </c>
      <c r="J78" s="471">
        <v>0</v>
      </c>
      <c r="K78" s="472">
        <f t="shared" si="10"/>
        <v>0</v>
      </c>
      <c r="O78" s="464">
        <v>2</v>
      </c>
      <c r="AA78" s="437">
        <v>1</v>
      </c>
      <c r="AB78" s="437">
        <v>1</v>
      </c>
      <c r="AC78" s="437">
        <v>1</v>
      </c>
      <c r="AZ78" s="437">
        <v>1</v>
      </c>
      <c r="BA78" s="437">
        <f t="shared" si="11"/>
        <v>0</v>
      </c>
      <c r="BB78" s="437">
        <f t="shared" si="12"/>
        <v>0</v>
      </c>
      <c r="BC78" s="437">
        <f t="shared" si="13"/>
        <v>0</v>
      </c>
      <c r="BD78" s="437">
        <f t="shared" si="14"/>
        <v>0</v>
      </c>
      <c r="BE78" s="437">
        <f t="shared" si="15"/>
        <v>0</v>
      </c>
      <c r="CA78" s="464">
        <v>1</v>
      </c>
      <c r="CB78" s="464">
        <v>1</v>
      </c>
    </row>
    <row r="79" spans="1:80" x14ac:dyDescent="0.2">
      <c r="A79" s="465">
        <v>70</v>
      </c>
      <c r="B79" s="466" t="s">
        <v>501</v>
      </c>
      <c r="C79" s="467" t="s">
        <v>502</v>
      </c>
      <c r="D79" s="468" t="s">
        <v>183</v>
      </c>
      <c r="E79" s="469">
        <v>2</v>
      </c>
      <c r="F79" s="469"/>
      <c r="G79" s="470">
        <f t="shared" si="8"/>
        <v>0</v>
      </c>
      <c r="H79" s="471">
        <v>197.4</v>
      </c>
      <c r="I79" s="472">
        <f t="shared" si="9"/>
        <v>394.8</v>
      </c>
      <c r="J79" s="471">
        <v>0</v>
      </c>
      <c r="K79" s="472">
        <f t="shared" si="10"/>
        <v>0</v>
      </c>
      <c r="O79" s="464">
        <v>2</v>
      </c>
      <c r="AA79" s="437">
        <v>1</v>
      </c>
      <c r="AB79" s="437">
        <v>1</v>
      </c>
      <c r="AC79" s="437">
        <v>1</v>
      </c>
      <c r="AZ79" s="437">
        <v>1</v>
      </c>
      <c r="BA79" s="437">
        <f t="shared" si="11"/>
        <v>0</v>
      </c>
      <c r="BB79" s="437">
        <f t="shared" si="12"/>
        <v>0</v>
      </c>
      <c r="BC79" s="437">
        <f t="shared" si="13"/>
        <v>0</v>
      </c>
      <c r="BD79" s="437">
        <f t="shared" si="14"/>
        <v>0</v>
      </c>
      <c r="BE79" s="437">
        <f t="shared" si="15"/>
        <v>0</v>
      </c>
      <c r="CA79" s="464">
        <v>1</v>
      </c>
      <c r="CB79" s="464">
        <v>1</v>
      </c>
    </row>
    <row r="80" spans="1:80" x14ac:dyDescent="0.2">
      <c r="A80" s="465">
        <v>71</v>
      </c>
      <c r="B80" s="466" t="s">
        <v>503</v>
      </c>
      <c r="C80" s="467" t="s">
        <v>504</v>
      </c>
      <c r="D80" s="468" t="s">
        <v>166</v>
      </c>
      <c r="E80" s="469">
        <v>90</v>
      </c>
      <c r="F80" s="469"/>
      <c r="G80" s="470">
        <f t="shared" si="8"/>
        <v>0</v>
      </c>
      <c r="H80" s="471">
        <v>567</v>
      </c>
      <c r="I80" s="472">
        <f t="shared" si="9"/>
        <v>51030</v>
      </c>
      <c r="J80" s="471"/>
      <c r="K80" s="472">
        <f t="shared" si="10"/>
        <v>0</v>
      </c>
      <c r="O80" s="464">
        <v>2</v>
      </c>
      <c r="AA80" s="437">
        <v>12</v>
      </c>
      <c r="AB80" s="437">
        <v>0</v>
      </c>
      <c r="AC80" s="437">
        <v>71</v>
      </c>
      <c r="AZ80" s="437">
        <v>1</v>
      </c>
      <c r="BA80" s="437">
        <f t="shared" si="11"/>
        <v>0</v>
      </c>
      <c r="BB80" s="437">
        <f t="shared" si="12"/>
        <v>0</v>
      </c>
      <c r="BC80" s="437">
        <f t="shared" si="13"/>
        <v>0</v>
      </c>
      <c r="BD80" s="437">
        <f t="shared" si="14"/>
        <v>0</v>
      </c>
      <c r="BE80" s="437">
        <f t="shared" si="15"/>
        <v>0</v>
      </c>
      <c r="CA80" s="464">
        <v>12</v>
      </c>
      <c r="CB80" s="464">
        <v>0</v>
      </c>
    </row>
    <row r="81" spans="1:80" x14ac:dyDescent="0.2">
      <c r="A81" s="465">
        <v>72</v>
      </c>
      <c r="B81" s="466" t="s">
        <v>505</v>
      </c>
      <c r="C81" s="467" t="s">
        <v>506</v>
      </c>
      <c r="D81" s="468" t="s">
        <v>380</v>
      </c>
      <c r="E81" s="469">
        <v>1</v>
      </c>
      <c r="F81" s="469"/>
      <c r="G81" s="470">
        <f t="shared" si="8"/>
        <v>0</v>
      </c>
      <c r="H81" s="471">
        <v>389</v>
      </c>
      <c r="I81" s="472">
        <f t="shared" si="9"/>
        <v>389</v>
      </c>
      <c r="J81" s="471"/>
      <c r="K81" s="472">
        <f t="shared" si="10"/>
        <v>0</v>
      </c>
      <c r="O81" s="464">
        <v>2</v>
      </c>
      <c r="AA81" s="437">
        <v>12</v>
      </c>
      <c r="AB81" s="437">
        <v>0</v>
      </c>
      <c r="AC81" s="437">
        <v>72</v>
      </c>
      <c r="AZ81" s="437">
        <v>1</v>
      </c>
      <c r="BA81" s="437">
        <f t="shared" si="11"/>
        <v>0</v>
      </c>
      <c r="BB81" s="437">
        <f t="shared" si="12"/>
        <v>0</v>
      </c>
      <c r="BC81" s="437">
        <f t="shared" si="13"/>
        <v>0</v>
      </c>
      <c r="BD81" s="437">
        <f t="shared" si="14"/>
        <v>0</v>
      </c>
      <c r="BE81" s="437">
        <f t="shared" si="15"/>
        <v>0</v>
      </c>
      <c r="CA81" s="464">
        <v>12</v>
      </c>
      <c r="CB81" s="464">
        <v>0</v>
      </c>
    </row>
    <row r="82" spans="1:80" x14ac:dyDescent="0.2">
      <c r="A82" s="465">
        <v>73</v>
      </c>
      <c r="B82" s="466" t="s">
        <v>507</v>
      </c>
      <c r="C82" s="467" t="s">
        <v>508</v>
      </c>
      <c r="D82" s="468" t="s">
        <v>166</v>
      </c>
      <c r="E82" s="469">
        <v>30</v>
      </c>
      <c r="F82" s="469"/>
      <c r="G82" s="470">
        <f t="shared" si="8"/>
        <v>0</v>
      </c>
      <c r="H82" s="471">
        <v>561</v>
      </c>
      <c r="I82" s="472">
        <f t="shared" si="9"/>
        <v>16830</v>
      </c>
      <c r="J82" s="471"/>
      <c r="K82" s="472">
        <f t="shared" si="10"/>
        <v>0</v>
      </c>
      <c r="O82" s="464">
        <v>2</v>
      </c>
      <c r="AA82" s="437">
        <v>12</v>
      </c>
      <c r="AB82" s="437">
        <v>0</v>
      </c>
      <c r="AC82" s="437">
        <v>73</v>
      </c>
      <c r="AZ82" s="437">
        <v>1</v>
      </c>
      <c r="BA82" s="437">
        <f t="shared" si="11"/>
        <v>0</v>
      </c>
      <c r="BB82" s="437">
        <f t="shared" si="12"/>
        <v>0</v>
      </c>
      <c r="BC82" s="437">
        <f t="shared" si="13"/>
        <v>0</v>
      </c>
      <c r="BD82" s="437">
        <f t="shared" si="14"/>
        <v>0</v>
      </c>
      <c r="BE82" s="437">
        <f t="shared" si="15"/>
        <v>0</v>
      </c>
      <c r="CA82" s="464">
        <v>12</v>
      </c>
      <c r="CB82" s="464">
        <v>0</v>
      </c>
    </row>
    <row r="83" spans="1:80" x14ac:dyDescent="0.2">
      <c r="A83" s="465">
        <v>74</v>
      </c>
      <c r="B83" s="466" t="s">
        <v>509</v>
      </c>
      <c r="C83" s="467" t="s">
        <v>510</v>
      </c>
      <c r="D83" s="468" t="s">
        <v>166</v>
      </c>
      <c r="E83" s="469">
        <v>5</v>
      </c>
      <c r="F83" s="469"/>
      <c r="G83" s="470">
        <f t="shared" si="8"/>
        <v>0</v>
      </c>
      <c r="H83" s="471">
        <v>42</v>
      </c>
      <c r="I83" s="472">
        <f t="shared" si="9"/>
        <v>210</v>
      </c>
      <c r="J83" s="471"/>
      <c r="K83" s="472">
        <f t="shared" si="10"/>
        <v>0</v>
      </c>
      <c r="O83" s="464">
        <v>2</v>
      </c>
      <c r="AA83" s="437">
        <v>12</v>
      </c>
      <c r="AB83" s="437">
        <v>0</v>
      </c>
      <c r="AC83" s="437">
        <v>74</v>
      </c>
      <c r="AZ83" s="437">
        <v>1</v>
      </c>
      <c r="BA83" s="437">
        <f t="shared" si="11"/>
        <v>0</v>
      </c>
      <c r="BB83" s="437">
        <f t="shared" si="12"/>
        <v>0</v>
      </c>
      <c r="BC83" s="437">
        <f t="shared" si="13"/>
        <v>0</v>
      </c>
      <c r="BD83" s="437">
        <f t="shared" si="14"/>
        <v>0</v>
      </c>
      <c r="BE83" s="437">
        <f t="shared" si="15"/>
        <v>0</v>
      </c>
      <c r="CA83" s="464">
        <v>12</v>
      </c>
      <c r="CB83" s="464">
        <v>0</v>
      </c>
    </row>
    <row r="84" spans="1:80" x14ac:dyDescent="0.2">
      <c r="A84" s="465">
        <v>75</v>
      </c>
      <c r="B84" s="466" t="s">
        <v>511</v>
      </c>
      <c r="C84" s="467" t="s">
        <v>512</v>
      </c>
      <c r="D84" s="468" t="s">
        <v>183</v>
      </c>
      <c r="E84" s="469">
        <v>10</v>
      </c>
      <c r="F84" s="469"/>
      <c r="G84" s="470">
        <f t="shared" si="8"/>
        <v>0</v>
      </c>
      <c r="H84" s="471">
        <v>66</v>
      </c>
      <c r="I84" s="472">
        <f t="shared" si="9"/>
        <v>660</v>
      </c>
      <c r="J84" s="471"/>
      <c r="K84" s="472">
        <f t="shared" si="10"/>
        <v>0</v>
      </c>
      <c r="O84" s="464">
        <v>2</v>
      </c>
      <c r="AA84" s="437">
        <v>12</v>
      </c>
      <c r="AB84" s="437">
        <v>0</v>
      </c>
      <c r="AC84" s="437">
        <v>75</v>
      </c>
      <c r="AZ84" s="437">
        <v>1</v>
      </c>
      <c r="BA84" s="437">
        <f t="shared" si="11"/>
        <v>0</v>
      </c>
      <c r="BB84" s="437">
        <f t="shared" si="12"/>
        <v>0</v>
      </c>
      <c r="BC84" s="437">
        <f t="shared" si="13"/>
        <v>0</v>
      </c>
      <c r="BD84" s="437">
        <f t="shared" si="14"/>
        <v>0</v>
      </c>
      <c r="BE84" s="437">
        <f t="shared" si="15"/>
        <v>0</v>
      </c>
      <c r="CA84" s="464">
        <v>12</v>
      </c>
      <c r="CB84" s="464">
        <v>0</v>
      </c>
    </row>
    <row r="85" spans="1:80" x14ac:dyDescent="0.2">
      <c r="A85" s="465">
        <v>76</v>
      </c>
      <c r="B85" s="466" t="s">
        <v>513</v>
      </c>
      <c r="C85" s="467" t="s">
        <v>514</v>
      </c>
      <c r="D85" s="468" t="s">
        <v>183</v>
      </c>
      <c r="E85" s="469">
        <v>60</v>
      </c>
      <c r="F85" s="469"/>
      <c r="G85" s="470">
        <f t="shared" si="8"/>
        <v>0</v>
      </c>
      <c r="H85" s="471">
        <v>150</v>
      </c>
      <c r="I85" s="472">
        <f t="shared" si="9"/>
        <v>9000</v>
      </c>
      <c r="J85" s="471"/>
      <c r="K85" s="472">
        <f t="shared" si="10"/>
        <v>0</v>
      </c>
      <c r="O85" s="464">
        <v>2</v>
      </c>
      <c r="AA85" s="437">
        <v>12</v>
      </c>
      <c r="AB85" s="437">
        <v>0</v>
      </c>
      <c r="AC85" s="437">
        <v>76</v>
      </c>
      <c r="AZ85" s="437">
        <v>1</v>
      </c>
      <c r="BA85" s="437">
        <f t="shared" si="11"/>
        <v>0</v>
      </c>
      <c r="BB85" s="437">
        <f t="shared" si="12"/>
        <v>0</v>
      </c>
      <c r="BC85" s="437">
        <f t="shared" si="13"/>
        <v>0</v>
      </c>
      <c r="BD85" s="437">
        <f t="shared" si="14"/>
        <v>0</v>
      </c>
      <c r="BE85" s="437">
        <f t="shared" si="15"/>
        <v>0</v>
      </c>
      <c r="CA85" s="464">
        <v>12</v>
      </c>
      <c r="CB85" s="464">
        <v>0</v>
      </c>
    </row>
    <row r="86" spans="1:80" x14ac:dyDescent="0.2">
      <c r="A86" s="465">
        <v>77</v>
      </c>
      <c r="B86" s="466" t="s">
        <v>515</v>
      </c>
      <c r="C86" s="467" t="s">
        <v>516</v>
      </c>
      <c r="D86" s="468" t="s">
        <v>103</v>
      </c>
      <c r="E86" s="469">
        <v>1</v>
      </c>
      <c r="F86" s="469"/>
      <c r="G86" s="470">
        <f t="shared" si="8"/>
        <v>0</v>
      </c>
      <c r="H86" s="471">
        <v>37.5</v>
      </c>
      <c r="I86" s="472">
        <f t="shared" si="9"/>
        <v>37.5</v>
      </c>
      <c r="J86" s="471"/>
      <c r="K86" s="472">
        <f t="shared" si="10"/>
        <v>0</v>
      </c>
      <c r="O86" s="464">
        <v>2</v>
      </c>
      <c r="AA86" s="437">
        <v>12</v>
      </c>
      <c r="AB86" s="437">
        <v>0</v>
      </c>
      <c r="AC86" s="437">
        <v>77</v>
      </c>
      <c r="AZ86" s="437">
        <v>1</v>
      </c>
      <c r="BA86" s="437">
        <f t="shared" si="11"/>
        <v>0</v>
      </c>
      <c r="BB86" s="437">
        <f t="shared" si="12"/>
        <v>0</v>
      </c>
      <c r="BC86" s="437">
        <f t="shared" si="13"/>
        <v>0</v>
      </c>
      <c r="BD86" s="437">
        <f t="shared" si="14"/>
        <v>0</v>
      </c>
      <c r="BE86" s="437">
        <f t="shared" si="15"/>
        <v>0</v>
      </c>
      <c r="CA86" s="464">
        <v>12</v>
      </c>
      <c r="CB86" s="464">
        <v>0</v>
      </c>
    </row>
    <row r="87" spans="1:80" x14ac:dyDescent="0.2">
      <c r="A87" s="465">
        <v>78</v>
      </c>
      <c r="B87" s="466" t="s">
        <v>517</v>
      </c>
      <c r="C87" s="467" t="s">
        <v>518</v>
      </c>
      <c r="D87" s="468" t="s">
        <v>103</v>
      </c>
      <c r="E87" s="469">
        <v>1</v>
      </c>
      <c r="F87" s="469"/>
      <c r="G87" s="470">
        <f t="shared" si="8"/>
        <v>0</v>
      </c>
      <c r="H87" s="471">
        <v>37.82</v>
      </c>
      <c r="I87" s="472">
        <f t="shared" si="9"/>
        <v>37.82</v>
      </c>
      <c r="J87" s="471"/>
      <c r="K87" s="472">
        <f t="shared" si="10"/>
        <v>0</v>
      </c>
      <c r="O87" s="464">
        <v>2</v>
      </c>
      <c r="AA87" s="437">
        <v>12</v>
      </c>
      <c r="AB87" s="437">
        <v>0</v>
      </c>
      <c r="AC87" s="437">
        <v>78</v>
      </c>
      <c r="AZ87" s="437">
        <v>1</v>
      </c>
      <c r="BA87" s="437">
        <f t="shared" si="11"/>
        <v>0</v>
      </c>
      <c r="BB87" s="437">
        <f t="shared" si="12"/>
        <v>0</v>
      </c>
      <c r="BC87" s="437">
        <f t="shared" si="13"/>
        <v>0</v>
      </c>
      <c r="BD87" s="437">
        <f t="shared" si="14"/>
        <v>0</v>
      </c>
      <c r="BE87" s="437">
        <f t="shared" si="15"/>
        <v>0</v>
      </c>
      <c r="CA87" s="464">
        <v>12</v>
      </c>
      <c r="CB87" s="464">
        <v>0</v>
      </c>
    </row>
    <row r="88" spans="1:80" x14ac:dyDescent="0.2">
      <c r="A88" s="465">
        <v>79</v>
      </c>
      <c r="B88" s="466" t="s">
        <v>519</v>
      </c>
      <c r="C88" s="467" t="s">
        <v>520</v>
      </c>
      <c r="D88" s="468" t="s">
        <v>103</v>
      </c>
      <c r="E88" s="469">
        <v>2</v>
      </c>
      <c r="F88" s="469"/>
      <c r="G88" s="470">
        <f t="shared" si="8"/>
        <v>0</v>
      </c>
      <c r="H88" s="471">
        <v>938</v>
      </c>
      <c r="I88" s="472">
        <f t="shared" si="9"/>
        <v>1876</v>
      </c>
      <c r="J88" s="471"/>
      <c r="K88" s="472">
        <f t="shared" si="10"/>
        <v>0</v>
      </c>
      <c r="O88" s="464">
        <v>2</v>
      </c>
      <c r="AA88" s="437">
        <v>12</v>
      </c>
      <c r="AB88" s="437">
        <v>0</v>
      </c>
      <c r="AC88" s="437">
        <v>79</v>
      </c>
      <c r="AZ88" s="437">
        <v>1</v>
      </c>
      <c r="BA88" s="437">
        <f t="shared" si="11"/>
        <v>0</v>
      </c>
      <c r="BB88" s="437">
        <f t="shared" si="12"/>
        <v>0</v>
      </c>
      <c r="BC88" s="437">
        <f t="shared" si="13"/>
        <v>0</v>
      </c>
      <c r="BD88" s="437">
        <f t="shared" si="14"/>
        <v>0</v>
      </c>
      <c r="BE88" s="437">
        <f t="shared" si="15"/>
        <v>0</v>
      </c>
      <c r="CA88" s="464">
        <v>12</v>
      </c>
      <c r="CB88" s="464">
        <v>0</v>
      </c>
    </row>
    <row r="89" spans="1:80" x14ac:dyDescent="0.2">
      <c r="A89" s="465">
        <v>80</v>
      </c>
      <c r="B89" s="466" t="s">
        <v>521</v>
      </c>
      <c r="C89" s="467" t="s">
        <v>522</v>
      </c>
      <c r="D89" s="468" t="s">
        <v>166</v>
      </c>
      <c r="E89" s="469">
        <v>50</v>
      </c>
      <c r="F89" s="469"/>
      <c r="G89" s="470">
        <f t="shared" si="8"/>
        <v>0</v>
      </c>
      <c r="H89" s="471">
        <v>516</v>
      </c>
      <c r="I89" s="472">
        <f t="shared" si="9"/>
        <v>25800</v>
      </c>
      <c r="J89" s="471">
        <v>0</v>
      </c>
      <c r="K89" s="472">
        <f t="shared" si="10"/>
        <v>0</v>
      </c>
      <c r="O89" s="464">
        <v>2</v>
      </c>
      <c r="AA89" s="437">
        <v>1</v>
      </c>
      <c r="AB89" s="437">
        <v>1</v>
      </c>
      <c r="AC89" s="437">
        <v>1</v>
      </c>
      <c r="AZ89" s="437">
        <v>1</v>
      </c>
      <c r="BA89" s="437">
        <f t="shared" si="11"/>
        <v>0</v>
      </c>
      <c r="BB89" s="437">
        <f t="shared" si="12"/>
        <v>0</v>
      </c>
      <c r="BC89" s="437">
        <f t="shared" si="13"/>
        <v>0</v>
      </c>
      <c r="BD89" s="437">
        <f t="shared" si="14"/>
        <v>0</v>
      </c>
      <c r="BE89" s="437">
        <f t="shared" si="15"/>
        <v>0</v>
      </c>
      <c r="CA89" s="464">
        <v>1</v>
      </c>
      <c r="CB89" s="464">
        <v>1</v>
      </c>
    </row>
    <row r="90" spans="1:80" x14ac:dyDescent="0.2">
      <c r="A90" s="465">
        <v>81</v>
      </c>
      <c r="B90" s="466" t="s">
        <v>523</v>
      </c>
      <c r="C90" s="467" t="s">
        <v>524</v>
      </c>
      <c r="D90" s="468" t="s">
        <v>525</v>
      </c>
      <c r="E90" s="469">
        <v>20</v>
      </c>
      <c r="F90" s="469"/>
      <c r="G90" s="470">
        <f t="shared" si="8"/>
        <v>0</v>
      </c>
      <c r="H90" s="471">
        <v>150</v>
      </c>
      <c r="I90" s="472">
        <f t="shared" si="9"/>
        <v>3000</v>
      </c>
      <c r="J90" s="471"/>
      <c r="K90" s="472">
        <f t="shared" si="10"/>
        <v>0</v>
      </c>
      <c r="O90" s="464">
        <v>2</v>
      </c>
      <c r="AA90" s="437">
        <v>12</v>
      </c>
      <c r="AB90" s="437">
        <v>0</v>
      </c>
      <c r="AC90" s="437">
        <v>81</v>
      </c>
      <c r="AZ90" s="437">
        <v>1</v>
      </c>
      <c r="BA90" s="437">
        <f t="shared" si="11"/>
        <v>0</v>
      </c>
      <c r="BB90" s="437">
        <f t="shared" si="12"/>
        <v>0</v>
      </c>
      <c r="BC90" s="437">
        <f t="shared" si="13"/>
        <v>0</v>
      </c>
      <c r="BD90" s="437">
        <f t="shared" si="14"/>
        <v>0</v>
      </c>
      <c r="BE90" s="437">
        <f t="shared" si="15"/>
        <v>0</v>
      </c>
      <c r="CA90" s="464">
        <v>12</v>
      </c>
      <c r="CB90" s="464">
        <v>0</v>
      </c>
    </row>
    <row r="91" spans="1:80" x14ac:dyDescent="0.2">
      <c r="A91" s="482"/>
      <c r="B91" s="483" t="s">
        <v>104</v>
      </c>
      <c r="C91" s="484" t="s">
        <v>449</v>
      </c>
      <c r="D91" s="485"/>
      <c r="E91" s="486"/>
      <c r="F91" s="487"/>
      <c r="G91" s="488">
        <f>SUM(G53:G90)</f>
        <v>0</v>
      </c>
      <c r="H91" s="489"/>
      <c r="I91" s="490">
        <f>SUM(I53:I90)</f>
        <v>253574.76000000004</v>
      </c>
      <c r="J91" s="489"/>
      <c r="K91" s="490">
        <f>SUM(K53:K90)</f>
        <v>0</v>
      </c>
      <c r="O91" s="464">
        <v>4</v>
      </c>
      <c r="BA91" s="491">
        <f>SUM(BA53:BA90)</f>
        <v>0</v>
      </c>
      <c r="BB91" s="491">
        <f>SUM(BB53:BB90)</f>
        <v>0</v>
      </c>
      <c r="BC91" s="491">
        <f>SUM(BC53:BC90)</f>
        <v>0</v>
      </c>
      <c r="BD91" s="491">
        <f>SUM(BD53:BD90)</f>
        <v>0</v>
      </c>
      <c r="BE91" s="491">
        <f>SUM(BE53:BE90)</f>
        <v>0</v>
      </c>
    </row>
    <row r="92" spans="1:80" x14ac:dyDescent="0.2">
      <c r="A92" s="454" t="s">
        <v>100</v>
      </c>
      <c r="B92" s="455" t="s">
        <v>526</v>
      </c>
      <c r="C92" s="456" t="s">
        <v>527</v>
      </c>
      <c r="D92" s="457"/>
      <c r="E92" s="458"/>
      <c r="F92" s="458"/>
      <c r="G92" s="459"/>
      <c r="H92" s="460"/>
      <c r="I92" s="461"/>
      <c r="J92" s="462"/>
      <c r="K92" s="463"/>
      <c r="O92" s="464">
        <v>1</v>
      </c>
    </row>
    <row r="93" spans="1:80" x14ac:dyDescent="0.2">
      <c r="A93" s="465">
        <v>82</v>
      </c>
      <c r="B93" s="466" t="s">
        <v>529</v>
      </c>
      <c r="C93" s="467" t="s">
        <v>530</v>
      </c>
      <c r="D93" s="468" t="s">
        <v>531</v>
      </c>
      <c r="E93" s="469">
        <v>8</v>
      </c>
      <c r="F93" s="469"/>
      <c r="G93" s="470">
        <f>E93*F93</f>
        <v>0</v>
      </c>
      <c r="H93" s="471">
        <v>2400</v>
      </c>
      <c r="I93" s="472">
        <f>E93*H93</f>
        <v>19200</v>
      </c>
      <c r="J93" s="471">
        <v>0</v>
      </c>
      <c r="K93" s="472">
        <f>E93*J93</f>
        <v>0</v>
      </c>
      <c r="O93" s="464">
        <v>2</v>
      </c>
      <c r="AA93" s="437">
        <v>1</v>
      </c>
      <c r="AB93" s="437">
        <v>1</v>
      </c>
      <c r="AC93" s="437">
        <v>1</v>
      </c>
      <c r="AZ93" s="437">
        <v>1</v>
      </c>
      <c r="BA93" s="437">
        <f>IF(AZ93=1,G93,0)</f>
        <v>0</v>
      </c>
      <c r="BB93" s="437">
        <f>IF(AZ93=2,G93,0)</f>
        <v>0</v>
      </c>
      <c r="BC93" s="437">
        <f>IF(AZ93=3,G93,0)</f>
        <v>0</v>
      </c>
      <c r="BD93" s="437">
        <f>IF(AZ93=4,G93,0)</f>
        <v>0</v>
      </c>
      <c r="BE93" s="437">
        <f>IF(AZ93=5,G93,0)</f>
        <v>0</v>
      </c>
      <c r="CA93" s="464">
        <v>1</v>
      </c>
      <c r="CB93" s="464">
        <v>1</v>
      </c>
    </row>
    <row r="94" spans="1:80" ht="22.5" x14ac:dyDescent="0.2">
      <c r="A94" s="465">
        <v>83</v>
      </c>
      <c r="B94" s="466" t="s">
        <v>532</v>
      </c>
      <c r="C94" s="467" t="s">
        <v>533</v>
      </c>
      <c r="D94" s="468" t="s">
        <v>531</v>
      </c>
      <c r="E94" s="469">
        <v>10</v>
      </c>
      <c r="F94" s="469"/>
      <c r="G94" s="470">
        <f>E94*F94</f>
        <v>0</v>
      </c>
      <c r="H94" s="471">
        <v>3000</v>
      </c>
      <c r="I94" s="472">
        <f>E94*H94</f>
        <v>30000</v>
      </c>
      <c r="J94" s="471"/>
      <c r="K94" s="472">
        <f>E94*J94</f>
        <v>0</v>
      </c>
      <c r="O94" s="464">
        <v>2</v>
      </c>
      <c r="AA94" s="437">
        <v>12</v>
      </c>
      <c r="AB94" s="437">
        <v>0</v>
      </c>
      <c r="AC94" s="437">
        <v>83</v>
      </c>
      <c r="AZ94" s="437">
        <v>1</v>
      </c>
      <c r="BA94" s="437">
        <f>IF(AZ94=1,G94,0)</f>
        <v>0</v>
      </c>
      <c r="BB94" s="437">
        <f>IF(AZ94=2,G94,0)</f>
        <v>0</v>
      </c>
      <c r="BC94" s="437">
        <f>IF(AZ94=3,G94,0)</f>
        <v>0</v>
      </c>
      <c r="BD94" s="437">
        <f>IF(AZ94=4,G94,0)</f>
        <v>0</v>
      </c>
      <c r="BE94" s="437">
        <f>IF(AZ94=5,G94,0)</f>
        <v>0</v>
      </c>
      <c r="CA94" s="464">
        <v>12</v>
      </c>
      <c r="CB94" s="464">
        <v>0</v>
      </c>
    </row>
    <row r="95" spans="1:80" x14ac:dyDescent="0.2">
      <c r="A95" s="465">
        <v>84</v>
      </c>
      <c r="B95" s="466" t="s">
        <v>534</v>
      </c>
      <c r="C95" s="467" t="s">
        <v>535</v>
      </c>
      <c r="D95" s="468" t="s">
        <v>190</v>
      </c>
      <c r="E95" s="469">
        <v>0.5</v>
      </c>
      <c r="F95" s="469"/>
      <c r="G95" s="470">
        <f>E95*F95</f>
        <v>0</v>
      </c>
      <c r="H95" s="471">
        <v>400</v>
      </c>
      <c r="I95" s="472">
        <f>E95*H95</f>
        <v>200</v>
      </c>
      <c r="J95" s="471">
        <v>0</v>
      </c>
      <c r="K95" s="472">
        <f>E95*J95</f>
        <v>0</v>
      </c>
      <c r="O95" s="464">
        <v>2</v>
      </c>
      <c r="AA95" s="437">
        <v>1</v>
      </c>
      <c r="AB95" s="437">
        <v>1</v>
      </c>
      <c r="AC95" s="437">
        <v>1</v>
      </c>
      <c r="AZ95" s="437">
        <v>1</v>
      </c>
      <c r="BA95" s="437">
        <f>IF(AZ95=1,G95,0)</f>
        <v>0</v>
      </c>
      <c r="BB95" s="437">
        <f>IF(AZ95=2,G95,0)</f>
        <v>0</v>
      </c>
      <c r="BC95" s="437">
        <f>IF(AZ95=3,G95,0)</f>
        <v>0</v>
      </c>
      <c r="BD95" s="437">
        <f>IF(AZ95=4,G95,0)</f>
        <v>0</v>
      </c>
      <c r="BE95" s="437">
        <f>IF(AZ95=5,G95,0)</f>
        <v>0</v>
      </c>
      <c r="CA95" s="464">
        <v>1</v>
      </c>
      <c r="CB95" s="464">
        <v>1</v>
      </c>
    </row>
    <row r="96" spans="1:80" x14ac:dyDescent="0.2">
      <c r="A96" s="465">
        <v>85</v>
      </c>
      <c r="B96" s="466" t="s">
        <v>536</v>
      </c>
      <c r="C96" s="467" t="s">
        <v>537</v>
      </c>
      <c r="D96" s="468" t="s">
        <v>380</v>
      </c>
      <c r="E96" s="469">
        <v>1</v>
      </c>
      <c r="F96" s="469"/>
      <c r="G96" s="470">
        <f>E96*F96</f>
        <v>0</v>
      </c>
      <c r="H96" s="471">
        <v>1800</v>
      </c>
      <c r="I96" s="472">
        <f>E96*H96</f>
        <v>1800</v>
      </c>
      <c r="J96" s="471"/>
      <c r="K96" s="472">
        <f>E96*J96</f>
        <v>0</v>
      </c>
      <c r="O96" s="464">
        <v>2</v>
      </c>
      <c r="AA96" s="437">
        <v>12</v>
      </c>
      <c r="AB96" s="437">
        <v>0</v>
      </c>
      <c r="AC96" s="437">
        <v>85</v>
      </c>
      <c r="AZ96" s="437">
        <v>1</v>
      </c>
      <c r="BA96" s="437">
        <f>IF(AZ96=1,G96,0)</f>
        <v>0</v>
      </c>
      <c r="BB96" s="437">
        <f>IF(AZ96=2,G96,0)</f>
        <v>0</v>
      </c>
      <c r="BC96" s="437">
        <f>IF(AZ96=3,G96,0)</f>
        <v>0</v>
      </c>
      <c r="BD96" s="437">
        <f>IF(AZ96=4,G96,0)</f>
        <v>0</v>
      </c>
      <c r="BE96" s="437">
        <f>IF(AZ96=5,G96,0)</f>
        <v>0</v>
      </c>
      <c r="CA96" s="464">
        <v>12</v>
      </c>
      <c r="CB96" s="464">
        <v>0</v>
      </c>
    </row>
    <row r="97" spans="1:80" ht="22.5" x14ac:dyDescent="0.2">
      <c r="A97" s="473"/>
      <c r="B97" s="474"/>
      <c r="C97" s="557" t="s">
        <v>538</v>
      </c>
      <c r="D97" s="558"/>
      <c r="E97" s="558"/>
      <c r="F97" s="558"/>
      <c r="G97" s="559"/>
      <c r="I97" s="475"/>
      <c r="K97" s="475"/>
      <c r="L97" s="476" t="s">
        <v>538</v>
      </c>
      <c r="O97" s="464">
        <v>3</v>
      </c>
    </row>
    <row r="98" spans="1:80" x14ac:dyDescent="0.2">
      <c r="A98" s="465">
        <v>86</v>
      </c>
      <c r="B98" s="466" t="s">
        <v>539</v>
      </c>
      <c r="C98" s="467" t="s">
        <v>540</v>
      </c>
      <c r="D98" s="468" t="s">
        <v>380</v>
      </c>
      <c r="E98" s="469">
        <v>1</v>
      </c>
      <c r="F98" s="469"/>
      <c r="G98" s="470">
        <f>E98*F98</f>
        <v>0</v>
      </c>
      <c r="H98" s="471">
        <v>5860</v>
      </c>
      <c r="I98" s="472">
        <f>E98*H98</f>
        <v>5860</v>
      </c>
      <c r="J98" s="471">
        <v>0</v>
      </c>
      <c r="K98" s="472">
        <f>E98*J98</f>
        <v>0</v>
      </c>
      <c r="O98" s="464">
        <v>2</v>
      </c>
      <c r="AA98" s="437">
        <v>1</v>
      </c>
      <c r="AB98" s="437">
        <v>1</v>
      </c>
      <c r="AC98" s="437">
        <v>1</v>
      </c>
      <c r="AZ98" s="437">
        <v>1</v>
      </c>
      <c r="BA98" s="437">
        <f>IF(AZ98=1,G98,0)</f>
        <v>0</v>
      </c>
      <c r="BB98" s="437">
        <f>IF(AZ98=2,G98,0)</f>
        <v>0</v>
      </c>
      <c r="BC98" s="437">
        <f>IF(AZ98=3,G98,0)</f>
        <v>0</v>
      </c>
      <c r="BD98" s="437">
        <f>IF(AZ98=4,G98,0)</f>
        <v>0</v>
      </c>
      <c r="BE98" s="437">
        <f>IF(AZ98=5,G98,0)</f>
        <v>0</v>
      </c>
      <c r="CA98" s="464">
        <v>1</v>
      </c>
      <c r="CB98" s="464">
        <v>1</v>
      </c>
    </row>
    <row r="99" spans="1:80" x14ac:dyDescent="0.2">
      <c r="A99" s="482"/>
      <c r="B99" s="483" t="s">
        <v>104</v>
      </c>
      <c r="C99" s="484" t="s">
        <v>528</v>
      </c>
      <c r="D99" s="485"/>
      <c r="E99" s="486"/>
      <c r="F99" s="487"/>
      <c r="G99" s="488">
        <f>SUM(G92:G98)</f>
        <v>0</v>
      </c>
      <c r="H99" s="489"/>
      <c r="I99" s="490">
        <f>SUM(I92:I98)</f>
        <v>57060</v>
      </c>
      <c r="J99" s="489"/>
      <c r="K99" s="490">
        <f>SUM(K92:K98)</f>
        <v>0</v>
      </c>
      <c r="O99" s="464">
        <v>4</v>
      </c>
      <c r="BA99" s="491">
        <f>SUM(BA92:BA98)</f>
        <v>0</v>
      </c>
      <c r="BB99" s="491">
        <f>SUM(BB92:BB98)</f>
        <v>0</v>
      </c>
      <c r="BC99" s="491">
        <f>SUM(BC92:BC98)</f>
        <v>0</v>
      </c>
      <c r="BD99" s="491">
        <f>SUM(BD92:BD98)</f>
        <v>0</v>
      </c>
      <c r="BE99" s="491">
        <f>SUM(BE92:BE98)</f>
        <v>0</v>
      </c>
    </row>
    <row r="100" spans="1:80" x14ac:dyDescent="0.2">
      <c r="E100" s="437"/>
    </row>
    <row r="101" spans="1:80" x14ac:dyDescent="0.2">
      <c r="E101" s="437"/>
    </row>
    <row r="102" spans="1:80" x14ac:dyDescent="0.2">
      <c r="E102" s="437"/>
    </row>
    <row r="103" spans="1:80" x14ac:dyDescent="0.2">
      <c r="E103" s="437"/>
    </row>
    <row r="104" spans="1:80" x14ac:dyDescent="0.2">
      <c r="E104" s="437"/>
    </row>
    <row r="105" spans="1:80" x14ac:dyDescent="0.2">
      <c r="E105" s="437"/>
    </row>
    <row r="106" spans="1:80" x14ac:dyDescent="0.2">
      <c r="E106" s="437"/>
    </row>
    <row r="107" spans="1:80" x14ac:dyDescent="0.2">
      <c r="E107" s="437"/>
    </row>
    <row r="108" spans="1:80" x14ac:dyDescent="0.2">
      <c r="E108" s="437"/>
    </row>
    <row r="109" spans="1:80" x14ac:dyDescent="0.2">
      <c r="E109" s="437"/>
    </row>
    <row r="110" spans="1:80" x14ac:dyDescent="0.2">
      <c r="E110" s="437"/>
    </row>
    <row r="111" spans="1:80" x14ac:dyDescent="0.2">
      <c r="E111" s="437"/>
    </row>
    <row r="112" spans="1:80" x14ac:dyDescent="0.2">
      <c r="E112" s="437"/>
    </row>
    <row r="113" spans="1:7" x14ac:dyDescent="0.2">
      <c r="E113" s="437"/>
    </row>
    <row r="114" spans="1:7" x14ac:dyDescent="0.2">
      <c r="E114" s="437"/>
    </row>
    <row r="115" spans="1:7" x14ac:dyDescent="0.2">
      <c r="E115" s="437"/>
    </row>
    <row r="116" spans="1:7" x14ac:dyDescent="0.2">
      <c r="E116" s="437"/>
    </row>
    <row r="117" spans="1:7" x14ac:dyDescent="0.2">
      <c r="E117" s="437"/>
    </row>
    <row r="118" spans="1:7" x14ac:dyDescent="0.2">
      <c r="E118" s="437"/>
    </row>
    <row r="119" spans="1:7" x14ac:dyDescent="0.2">
      <c r="E119" s="437"/>
    </row>
    <row r="120" spans="1:7" x14ac:dyDescent="0.2">
      <c r="E120" s="437"/>
    </row>
    <row r="121" spans="1:7" x14ac:dyDescent="0.2">
      <c r="E121" s="437"/>
    </row>
    <row r="122" spans="1:7" x14ac:dyDescent="0.2">
      <c r="E122" s="437"/>
    </row>
    <row r="123" spans="1:7" x14ac:dyDescent="0.2">
      <c r="A123" s="481"/>
      <c r="B123" s="481"/>
      <c r="C123" s="481"/>
      <c r="D123" s="481"/>
      <c r="E123" s="481"/>
      <c r="F123" s="481"/>
      <c r="G123" s="481"/>
    </row>
    <row r="124" spans="1:7" x14ac:dyDescent="0.2">
      <c r="A124" s="481"/>
      <c r="B124" s="481"/>
      <c r="C124" s="481"/>
      <c r="D124" s="481"/>
      <c r="E124" s="481"/>
      <c r="F124" s="481"/>
      <c r="G124" s="481"/>
    </row>
    <row r="125" spans="1:7" x14ac:dyDescent="0.2">
      <c r="A125" s="481"/>
      <c r="B125" s="481"/>
      <c r="C125" s="481"/>
      <c r="D125" s="481"/>
      <c r="E125" s="481"/>
      <c r="F125" s="481"/>
      <c r="G125" s="481"/>
    </row>
    <row r="126" spans="1:7" x14ac:dyDescent="0.2">
      <c r="A126" s="481"/>
      <c r="B126" s="481"/>
      <c r="C126" s="481"/>
      <c r="D126" s="481"/>
      <c r="E126" s="481"/>
      <c r="F126" s="481"/>
      <c r="G126" s="481"/>
    </row>
    <row r="127" spans="1:7" x14ac:dyDescent="0.2">
      <c r="E127" s="437"/>
    </row>
    <row r="128" spans="1:7" x14ac:dyDescent="0.2">
      <c r="E128" s="437"/>
    </row>
    <row r="129" spans="5:5" x14ac:dyDescent="0.2">
      <c r="E129" s="437"/>
    </row>
    <row r="130" spans="5:5" x14ac:dyDescent="0.2">
      <c r="E130" s="437"/>
    </row>
    <row r="131" spans="5:5" x14ac:dyDescent="0.2">
      <c r="E131" s="437"/>
    </row>
    <row r="132" spans="5:5" x14ac:dyDescent="0.2">
      <c r="E132" s="437"/>
    </row>
    <row r="133" spans="5:5" x14ac:dyDescent="0.2">
      <c r="E133" s="437"/>
    </row>
    <row r="134" spans="5:5" x14ac:dyDescent="0.2">
      <c r="E134" s="437"/>
    </row>
    <row r="135" spans="5:5" x14ac:dyDescent="0.2">
      <c r="E135" s="437"/>
    </row>
    <row r="136" spans="5:5" x14ac:dyDescent="0.2">
      <c r="E136" s="437"/>
    </row>
    <row r="137" spans="5:5" x14ac:dyDescent="0.2">
      <c r="E137" s="437"/>
    </row>
    <row r="138" spans="5:5" x14ac:dyDescent="0.2">
      <c r="E138" s="437"/>
    </row>
    <row r="139" spans="5:5" x14ac:dyDescent="0.2">
      <c r="E139" s="437"/>
    </row>
    <row r="140" spans="5:5" x14ac:dyDescent="0.2">
      <c r="E140" s="437"/>
    </row>
    <row r="141" spans="5:5" x14ac:dyDescent="0.2">
      <c r="E141" s="437"/>
    </row>
    <row r="142" spans="5:5" x14ac:dyDescent="0.2">
      <c r="E142" s="437"/>
    </row>
    <row r="143" spans="5:5" x14ac:dyDescent="0.2">
      <c r="E143" s="437"/>
    </row>
    <row r="144" spans="5:5" x14ac:dyDescent="0.2">
      <c r="E144" s="437"/>
    </row>
    <row r="145" spans="1:7" x14ac:dyDescent="0.2">
      <c r="E145" s="437"/>
    </row>
    <row r="146" spans="1:7" x14ac:dyDescent="0.2">
      <c r="E146" s="437"/>
    </row>
    <row r="147" spans="1:7" x14ac:dyDescent="0.2">
      <c r="E147" s="437"/>
    </row>
    <row r="148" spans="1:7" x14ac:dyDescent="0.2">
      <c r="E148" s="437"/>
    </row>
    <row r="149" spans="1:7" x14ac:dyDescent="0.2">
      <c r="E149" s="437"/>
    </row>
    <row r="150" spans="1:7" x14ac:dyDescent="0.2">
      <c r="E150" s="437"/>
    </row>
    <row r="151" spans="1:7" x14ac:dyDescent="0.2">
      <c r="E151" s="437"/>
    </row>
    <row r="152" spans="1:7" x14ac:dyDescent="0.2">
      <c r="E152" s="437"/>
    </row>
    <row r="153" spans="1:7" x14ac:dyDescent="0.2">
      <c r="E153" s="437"/>
    </row>
    <row r="154" spans="1:7" x14ac:dyDescent="0.2">
      <c r="E154" s="437"/>
    </row>
    <row r="155" spans="1:7" x14ac:dyDescent="0.2">
      <c r="E155" s="437"/>
    </row>
    <row r="156" spans="1:7" x14ac:dyDescent="0.2">
      <c r="E156" s="437"/>
    </row>
    <row r="157" spans="1:7" x14ac:dyDescent="0.2">
      <c r="E157" s="437"/>
    </row>
    <row r="158" spans="1:7" x14ac:dyDescent="0.2">
      <c r="A158" s="492"/>
      <c r="B158" s="492"/>
    </row>
    <row r="159" spans="1:7" x14ac:dyDescent="0.2">
      <c r="A159" s="481"/>
      <c r="B159" s="481"/>
      <c r="C159" s="493"/>
      <c r="D159" s="493"/>
      <c r="E159" s="494"/>
      <c r="F159" s="493"/>
      <c r="G159" s="495"/>
    </row>
    <row r="160" spans="1:7" x14ac:dyDescent="0.2">
      <c r="A160" s="496"/>
      <c r="B160" s="496"/>
      <c r="C160" s="481"/>
      <c r="D160" s="481"/>
      <c r="E160" s="497"/>
      <c r="F160" s="481"/>
      <c r="G160" s="481"/>
    </row>
    <row r="161" spans="1:7" x14ac:dyDescent="0.2">
      <c r="A161" s="481"/>
      <c r="B161" s="481"/>
      <c r="C161" s="481"/>
      <c r="D161" s="481"/>
      <c r="E161" s="497"/>
      <c r="F161" s="481"/>
      <c r="G161" s="481"/>
    </row>
    <row r="162" spans="1:7" x14ac:dyDescent="0.2">
      <c r="A162" s="481"/>
      <c r="B162" s="481"/>
      <c r="C162" s="481"/>
      <c r="D162" s="481"/>
      <c r="E162" s="497"/>
      <c r="F162" s="481"/>
      <c r="G162" s="481"/>
    </row>
    <row r="163" spans="1:7" x14ac:dyDescent="0.2">
      <c r="A163" s="481"/>
      <c r="B163" s="481"/>
      <c r="C163" s="481"/>
      <c r="D163" s="481"/>
      <c r="E163" s="497"/>
      <c r="F163" s="481"/>
      <c r="G163" s="481"/>
    </row>
    <row r="164" spans="1:7" x14ac:dyDescent="0.2">
      <c r="A164" s="481"/>
      <c r="B164" s="481"/>
      <c r="C164" s="481"/>
      <c r="D164" s="481"/>
      <c r="E164" s="497"/>
      <c r="F164" s="481"/>
      <c r="G164" s="481"/>
    </row>
    <row r="165" spans="1:7" x14ac:dyDescent="0.2">
      <c r="A165" s="481"/>
      <c r="B165" s="481"/>
      <c r="C165" s="481"/>
      <c r="D165" s="481"/>
      <c r="E165" s="497"/>
      <c r="F165" s="481"/>
      <c r="G165" s="481"/>
    </row>
    <row r="166" spans="1:7" x14ac:dyDescent="0.2">
      <c r="A166" s="481"/>
      <c r="B166" s="481"/>
      <c r="C166" s="481"/>
      <c r="D166" s="481"/>
      <c r="E166" s="497"/>
      <c r="F166" s="481"/>
      <c r="G166" s="481"/>
    </row>
    <row r="167" spans="1:7" x14ac:dyDescent="0.2">
      <c r="A167" s="481"/>
      <c r="B167" s="481"/>
      <c r="C167" s="481"/>
      <c r="D167" s="481"/>
      <c r="E167" s="497"/>
      <c r="F167" s="481"/>
      <c r="G167" s="481"/>
    </row>
    <row r="168" spans="1:7" x14ac:dyDescent="0.2">
      <c r="A168" s="481"/>
      <c r="B168" s="481"/>
      <c r="C168" s="481"/>
      <c r="D168" s="481"/>
      <c r="E168" s="497"/>
      <c r="F168" s="481"/>
      <c r="G168" s="481"/>
    </row>
    <row r="169" spans="1:7" x14ac:dyDescent="0.2">
      <c r="A169" s="481"/>
      <c r="B169" s="481"/>
      <c r="C169" s="481"/>
      <c r="D169" s="481"/>
      <c r="E169" s="497"/>
      <c r="F169" s="481"/>
      <c r="G169" s="481"/>
    </row>
    <row r="170" spans="1:7" x14ac:dyDescent="0.2">
      <c r="A170" s="481"/>
      <c r="B170" s="481"/>
      <c r="C170" s="481"/>
      <c r="D170" s="481"/>
      <c r="E170" s="497"/>
      <c r="F170" s="481"/>
      <c r="G170" s="481"/>
    </row>
    <row r="171" spans="1:7" x14ac:dyDescent="0.2">
      <c r="A171" s="481"/>
      <c r="B171" s="481"/>
      <c r="C171" s="481"/>
      <c r="D171" s="481"/>
      <c r="E171" s="497"/>
      <c r="F171" s="481"/>
      <c r="G171" s="481"/>
    </row>
    <row r="172" spans="1:7" x14ac:dyDescent="0.2">
      <c r="A172" s="481"/>
      <c r="B172" s="481"/>
      <c r="C172" s="481"/>
      <c r="D172" s="481"/>
      <c r="E172" s="497"/>
      <c r="F172" s="481"/>
      <c r="G172" s="481"/>
    </row>
  </sheetData>
  <mergeCells count="5">
    <mergeCell ref="C97:G97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23"/>
  <dimension ref="A1:BE51"/>
  <sheetViews>
    <sheetView topLeftCell="A34" zoomScaleNormal="100" workbookViewId="0"/>
  </sheetViews>
  <sheetFormatPr defaultColWidth="9.140625" defaultRowHeight="12.75" x14ac:dyDescent="0.2"/>
  <cols>
    <col min="1" max="1" width="2" style="295" customWidth="1"/>
    <col min="2" max="2" width="15" style="295" customWidth="1"/>
    <col min="3" max="3" width="15.85546875" style="295" customWidth="1"/>
    <col min="4" max="4" width="14.5703125" style="295" customWidth="1"/>
    <col min="5" max="5" width="13.5703125" style="295" customWidth="1"/>
    <col min="6" max="6" width="16.5703125" style="295" customWidth="1"/>
    <col min="7" max="7" width="15.28515625" style="295" customWidth="1"/>
    <col min="8" max="16384" width="9.140625" style="295"/>
  </cols>
  <sheetData>
    <row r="1" spans="1:57" ht="24.75" customHeight="1" thickBot="1" x14ac:dyDescent="0.25">
      <c r="A1" s="293" t="s">
        <v>33</v>
      </c>
      <c r="B1" s="294"/>
      <c r="C1" s="294"/>
      <c r="D1" s="294"/>
      <c r="E1" s="294"/>
      <c r="F1" s="294"/>
      <c r="G1" s="294"/>
    </row>
    <row r="2" spans="1:57" ht="12.75" customHeight="1" x14ac:dyDescent="0.2">
      <c r="A2" s="296" t="s">
        <v>34</v>
      </c>
      <c r="B2" s="297"/>
      <c r="C2" s="298" t="s">
        <v>352</v>
      </c>
      <c r="D2" s="298" t="s">
        <v>542</v>
      </c>
      <c r="E2" s="299"/>
      <c r="F2" s="300" t="s">
        <v>35</v>
      </c>
      <c r="G2" s="301"/>
    </row>
    <row r="3" spans="1:57" ht="3" hidden="1" customHeight="1" x14ac:dyDescent="0.2">
      <c r="A3" s="302"/>
      <c r="B3" s="303"/>
      <c r="C3" s="304"/>
      <c r="D3" s="304"/>
      <c r="E3" s="305"/>
      <c r="F3" s="306"/>
      <c r="G3" s="307"/>
    </row>
    <row r="4" spans="1:57" ht="12" customHeight="1" x14ac:dyDescent="0.2">
      <c r="A4" s="308" t="s">
        <v>36</v>
      </c>
      <c r="B4" s="303"/>
      <c r="C4" s="304"/>
      <c r="D4" s="304"/>
      <c r="E4" s="305"/>
      <c r="F4" s="306" t="s">
        <v>37</v>
      </c>
      <c r="G4" s="309"/>
    </row>
    <row r="5" spans="1:57" ht="12.95" customHeight="1" x14ac:dyDescent="0.2">
      <c r="A5" s="310" t="s">
        <v>352</v>
      </c>
      <c r="B5" s="311"/>
      <c r="C5" s="312" t="s">
        <v>353</v>
      </c>
      <c r="D5" s="313"/>
      <c r="E5" s="311"/>
      <c r="F5" s="306" t="s">
        <v>38</v>
      </c>
      <c r="G5" s="307"/>
    </row>
    <row r="6" spans="1:57" ht="12.95" customHeight="1" x14ac:dyDescent="0.2">
      <c r="A6" s="308" t="s">
        <v>39</v>
      </c>
      <c r="B6" s="303"/>
      <c r="C6" s="304"/>
      <c r="D6" s="304"/>
      <c r="E6" s="305"/>
      <c r="F6" s="314" t="s">
        <v>40</v>
      </c>
      <c r="G6" s="315">
        <v>0</v>
      </c>
      <c r="O6" s="316"/>
    </row>
    <row r="7" spans="1:57" ht="12.95" customHeight="1" x14ac:dyDescent="0.2">
      <c r="A7" s="317" t="s">
        <v>105</v>
      </c>
      <c r="B7" s="318"/>
      <c r="C7" s="319" t="s">
        <v>106</v>
      </c>
      <c r="D7" s="320"/>
      <c r="E7" s="320"/>
      <c r="F7" s="321" t="s">
        <v>41</v>
      </c>
      <c r="G7" s="315">
        <f>IF(G6=0,,ROUND((F30+F32)/G6,1))</f>
        <v>0</v>
      </c>
    </row>
    <row r="8" spans="1:57" x14ac:dyDescent="0.2">
      <c r="A8" s="322" t="s">
        <v>42</v>
      </c>
      <c r="B8" s="306"/>
      <c r="C8" s="543"/>
      <c r="D8" s="543"/>
      <c r="E8" s="544"/>
      <c r="F8" s="323" t="s">
        <v>43</v>
      </c>
      <c r="G8" s="324"/>
      <c r="H8" s="325"/>
      <c r="I8" s="326"/>
    </row>
    <row r="9" spans="1:57" x14ac:dyDescent="0.2">
      <c r="A9" s="322" t="s">
        <v>44</v>
      </c>
      <c r="B9" s="306"/>
      <c r="C9" s="543"/>
      <c r="D9" s="543"/>
      <c r="E9" s="544"/>
      <c r="F9" s="306"/>
      <c r="G9" s="327"/>
      <c r="H9" s="328"/>
    </row>
    <row r="10" spans="1:57" x14ac:dyDescent="0.2">
      <c r="A10" s="322" t="s">
        <v>45</v>
      </c>
      <c r="B10" s="306"/>
      <c r="C10" s="543" t="s">
        <v>350</v>
      </c>
      <c r="D10" s="543"/>
      <c r="E10" s="543"/>
      <c r="F10" s="329"/>
      <c r="G10" s="330"/>
      <c r="H10" s="331"/>
    </row>
    <row r="11" spans="1:57" ht="13.5" customHeight="1" x14ac:dyDescent="0.2">
      <c r="A11" s="322" t="s">
        <v>46</v>
      </c>
      <c r="B11" s="306"/>
      <c r="C11" s="543"/>
      <c r="D11" s="543"/>
      <c r="E11" s="543"/>
      <c r="F11" s="332" t="s">
        <v>47</v>
      </c>
      <c r="G11" s="333"/>
      <c r="H11" s="328"/>
      <c r="BA11" s="334"/>
      <c r="BB11" s="334"/>
      <c r="BC11" s="334"/>
      <c r="BD11" s="334"/>
      <c r="BE11" s="334"/>
    </row>
    <row r="12" spans="1:57" ht="12.75" customHeight="1" x14ac:dyDescent="0.2">
      <c r="A12" s="335" t="s">
        <v>48</v>
      </c>
      <c r="B12" s="303"/>
      <c r="C12" s="545"/>
      <c r="D12" s="545"/>
      <c r="E12" s="545"/>
      <c r="F12" s="336" t="s">
        <v>49</v>
      </c>
      <c r="G12" s="337"/>
      <c r="H12" s="328"/>
    </row>
    <row r="13" spans="1:57" ht="28.5" customHeight="1" thickBot="1" x14ac:dyDescent="0.25">
      <c r="A13" s="338" t="s">
        <v>50</v>
      </c>
      <c r="B13" s="339"/>
      <c r="C13" s="339"/>
      <c r="D13" s="339"/>
      <c r="E13" s="340"/>
      <c r="F13" s="340"/>
      <c r="G13" s="341"/>
      <c r="H13" s="328"/>
    </row>
    <row r="14" spans="1:57" ht="17.25" customHeight="1" thickBot="1" x14ac:dyDescent="0.25">
      <c r="A14" s="342" t="s">
        <v>51</v>
      </c>
      <c r="B14" s="343"/>
      <c r="C14" s="344"/>
      <c r="D14" s="345" t="s">
        <v>52</v>
      </c>
      <c r="E14" s="346"/>
      <c r="F14" s="346"/>
      <c r="G14" s="344"/>
    </row>
    <row r="15" spans="1:57" ht="15.95" customHeight="1" x14ac:dyDescent="0.2">
      <c r="A15" s="347"/>
      <c r="B15" s="348" t="s">
        <v>53</v>
      </c>
      <c r="C15" s="349">
        <f>'02 02 Rek'!E8</f>
        <v>0</v>
      </c>
      <c r="D15" s="350">
        <f>'02 02 Rek'!A16</f>
        <v>0</v>
      </c>
      <c r="E15" s="351"/>
      <c r="F15" s="352"/>
      <c r="G15" s="349">
        <f>'02 02 Rek'!I16</f>
        <v>0</v>
      </c>
    </row>
    <row r="16" spans="1:57" ht="15.95" customHeight="1" x14ac:dyDescent="0.2">
      <c r="A16" s="347" t="s">
        <v>54</v>
      </c>
      <c r="B16" s="348" t="s">
        <v>55</v>
      </c>
      <c r="C16" s="349">
        <f>'02 02 Rek'!F8</f>
        <v>0</v>
      </c>
      <c r="D16" s="302"/>
      <c r="E16" s="353"/>
      <c r="F16" s="354"/>
      <c r="G16" s="349"/>
    </row>
    <row r="17" spans="1:7" ht="15.95" customHeight="1" x14ac:dyDescent="0.2">
      <c r="A17" s="347" t="s">
        <v>56</v>
      </c>
      <c r="B17" s="348" t="s">
        <v>57</v>
      </c>
      <c r="C17" s="349">
        <f>'02 02 Rek'!H8</f>
        <v>0</v>
      </c>
      <c r="D17" s="302"/>
      <c r="E17" s="353"/>
      <c r="F17" s="354"/>
      <c r="G17" s="349"/>
    </row>
    <row r="18" spans="1:7" ht="15.95" customHeight="1" x14ac:dyDescent="0.2">
      <c r="A18" s="355" t="s">
        <v>58</v>
      </c>
      <c r="B18" s="356" t="s">
        <v>59</v>
      </c>
      <c r="C18" s="349">
        <f>'02 02 Rek'!G8</f>
        <v>0</v>
      </c>
      <c r="D18" s="302"/>
      <c r="E18" s="353"/>
      <c r="F18" s="354"/>
      <c r="G18" s="349"/>
    </row>
    <row r="19" spans="1:7" ht="15.95" customHeight="1" x14ac:dyDescent="0.2">
      <c r="A19" s="357" t="s">
        <v>60</v>
      </c>
      <c r="B19" s="348"/>
      <c r="C19" s="349">
        <f>SUM(C15:C18)</f>
        <v>0</v>
      </c>
      <c r="D19" s="302"/>
      <c r="E19" s="353"/>
      <c r="F19" s="354"/>
      <c r="G19" s="349"/>
    </row>
    <row r="20" spans="1:7" ht="15.95" customHeight="1" x14ac:dyDescent="0.2">
      <c r="A20" s="357"/>
      <c r="B20" s="348"/>
      <c r="C20" s="349"/>
      <c r="D20" s="302"/>
      <c r="E20" s="353"/>
      <c r="F20" s="354"/>
      <c r="G20" s="349"/>
    </row>
    <row r="21" spans="1:7" ht="15.95" customHeight="1" x14ac:dyDescent="0.2">
      <c r="A21" s="357" t="s">
        <v>30</v>
      </c>
      <c r="B21" s="348"/>
      <c r="C21" s="349">
        <f>'02 02 Rek'!I8</f>
        <v>0</v>
      </c>
      <c r="D21" s="302"/>
      <c r="E21" s="353"/>
      <c r="F21" s="354"/>
      <c r="G21" s="349"/>
    </row>
    <row r="22" spans="1:7" ht="15.95" customHeight="1" x14ac:dyDescent="0.2">
      <c r="A22" s="358" t="s">
        <v>61</v>
      </c>
      <c r="B22" s="328"/>
      <c r="C22" s="349">
        <f>C19+C21</f>
        <v>0</v>
      </c>
      <c r="D22" s="302" t="s">
        <v>62</v>
      </c>
      <c r="E22" s="353"/>
      <c r="F22" s="354"/>
      <c r="G22" s="349">
        <f>G23-SUM(G15:G21)</f>
        <v>0</v>
      </c>
    </row>
    <row r="23" spans="1:7" ht="15.95" customHeight="1" thickBot="1" x14ac:dyDescent="0.25">
      <c r="A23" s="546" t="s">
        <v>63</v>
      </c>
      <c r="B23" s="547"/>
      <c r="C23" s="359">
        <f>C22+G23</f>
        <v>0</v>
      </c>
      <c r="D23" s="360" t="s">
        <v>64</v>
      </c>
      <c r="E23" s="361"/>
      <c r="F23" s="362"/>
      <c r="G23" s="349">
        <f>'02 02 Rek'!H14</f>
        <v>0</v>
      </c>
    </row>
    <row r="24" spans="1:7" x14ac:dyDescent="0.2">
      <c r="A24" s="363" t="s">
        <v>65</v>
      </c>
      <c r="B24" s="364"/>
      <c r="C24" s="365"/>
      <c r="D24" s="364" t="s">
        <v>66</v>
      </c>
      <c r="E24" s="364"/>
      <c r="F24" s="366" t="s">
        <v>67</v>
      </c>
      <c r="G24" s="367"/>
    </row>
    <row r="25" spans="1:7" x14ac:dyDescent="0.2">
      <c r="A25" s="358" t="s">
        <v>68</v>
      </c>
      <c r="B25" s="328"/>
      <c r="C25" s="368"/>
      <c r="D25" s="328" t="s">
        <v>68</v>
      </c>
      <c r="F25" s="369" t="s">
        <v>68</v>
      </c>
      <c r="G25" s="370"/>
    </row>
    <row r="26" spans="1:7" ht="37.5" customHeight="1" x14ac:dyDescent="0.2">
      <c r="A26" s="358" t="s">
        <v>69</v>
      </c>
      <c r="B26" s="371"/>
      <c r="C26" s="368"/>
      <c r="D26" s="328" t="s">
        <v>69</v>
      </c>
      <c r="F26" s="369" t="s">
        <v>69</v>
      </c>
      <c r="G26" s="370"/>
    </row>
    <row r="27" spans="1:7" x14ac:dyDescent="0.2">
      <c r="A27" s="358"/>
      <c r="B27" s="372"/>
      <c r="C27" s="368"/>
      <c r="D27" s="328"/>
      <c r="F27" s="369"/>
      <c r="G27" s="370"/>
    </row>
    <row r="28" spans="1:7" x14ac:dyDescent="0.2">
      <c r="A28" s="358" t="s">
        <v>70</v>
      </c>
      <c r="B28" s="328"/>
      <c r="C28" s="368"/>
      <c r="D28" s="369" t="s">
        <v>71</v>
      </c>
      <c r="E28" s="368"/>
      <c r="F28" s="373" t="s">
        <v>71</v>
      </c>
      <c r="G28" s="370"/>
    </row>
    <row r="29" spans="1:7" ht="69" customHeight="1" x14ac:dyDescent="0.2">
      <c r="A29" s="358"/>
      <c r="B29" s="328"/>
      <c r="C29" s="374"/>
      <c r="D29" s="375"/>
      <c r="E29" s="374"/>
      <c r="F29" s="328"/>
      <c r="G29" s="370"/>
    </row>
    <row r="30" spans="1:7" x14ac:dyDescent="0.2">
      <c r="A30" s="376" t="s">
        <v>12</v>
      </c>
      <c r="B30" s="377"/>
      <c r="C30" s="378">
        <v>21</v>
      </c>
      <c r="D30" s="377" t="s">
        <v>72</v>
      </c>
      <c r="E30" s="379"/>
      <c r="F30" s="538">
        <f>C23-F32</f>
        <v>0</v>
      </c>
      <c r="G30" s="539"/>
    </row>
    <row r="31" spans="1:7" x14ac:dyDescent="0.2">
      <c r="A31" s="376" t="s">
        <v>73</v>
      </c>
      <c r="B31" s="377"/>
      <c r="C31" s="378">
        <f>C30</f>
        <v>21</v>
      </c>
      <c r="D31" s="377" t="s">
        <v>74</v>
      </c>
      <c r="E31" s="379"/>
      <c r="F31" s="538">
        <f>ROUND(PRODUCT(F30,C31/100),0)</f>
        <v>0</v>
      </c>
      <c r="G31" s="539"/>
    </row>
    <row r="32" spans="1:7" x14ac:dyDescent="0.2">
      <c r="A32" s="376" t="s">
        <v>12</v>
      </c>
      <c r="B32" s="377"/>
      <c r="C32" s="378">
        <v>0</v>
      </c>
      <c r="D32" s="377" t="s">
        <v>74</v>
      </c>
      <c r="E32" s="379"/>
      <c r="F32" s="538">
        <v>0</v>
      </c>
      <c r="G32" s="539"/>
    </row>
    <row r="33" spans="1:8" x14ac:dyDescent="0.2">
      <c r="A33" s="376" t="s">
        <v>73</v>
      </c>
      <c r="B33" s="380"/>
      <c r="C33" s="381">
        <f>C32</f>
        <v>0</v>
      </c>
      <c r="D33" s="377" t="s">
        <v>74</v>
      </c>
      <c r="E33" s="354"/>
      <c r="F33" s="538">
        <f>ROUND(PRODUCT(F32,C33/100),0)</f>
        <v>0</v>
      </c>
      <c r="G33" s="539"/>
    </row>
    <row r="34" spans="1:8" s="385" customFormat="1" ht="19.5" customHeight="1" thickBot="1" x14ac:dyDescent="0.3">
      <c r="A34" s="382" t="s">
        <v>75</v>
      </c>
      <c r="B34" s="383"/>
      <c r="C34" s="383"/>
      <c r="D34" s="383"/>
      <c r="E34" s="384"/>
      <c r="F34" s="540">
        <f>ROUND(SUM(F30:F33),0)</f>
        <v>0</v>
      </c>
      <c r="G34" s="541"/>
    </row>
    <row r="36" spans="1:8" x14ac:dyDescent="0.2">
      <c r="A36" s="386" t="s">
        <v>76</v>
      </c>
      <c r="B36" s="386"/>
      <c r="C36" s="386"/>
      <c r="D36" s="386"/>
      <c r="E36" s="386"/>
      <c r="F36" s="386"/>
      <c r="G36" s="386"/>
      <c r="H36" s="295" t="s">
        <v>2</v>
      </c>
    </row>
    <row r="37" spans="1:8" ht="14.25" customHeight="1" x14ac:dyDescent="0.2">
      <c r="A37" s="386"/>
      <c r="B37" s="542"/>
      <c r="C37" s="542"/>
      <c r="D37" s="542"/>
      <c r="E37" s="542"/>
      <c r="F37" s="542"/>
      <c r="G37" s="542"/>
      <c r="H37" s="295" t="s">
        <v>2</v>
      </c>
    </row>
    <row r="38" spans="1:8" ht="12.75" customHeight="1" x14ac:dyDescent="0.2">
      <c r="A38" s="387"/>
      <c r="B38" s="542"/>
      <c r="C38" s="542"/>
      <c r="D38" s="542"/>
      <c r="E38" s="542"/>
      <c r="F38" s="542"/>
      <c r="G38" s="542"/>
      <c r="H38" s="295" t="s">
        <v>2</v>
      </c>
    </row>
    <row r="39" spans="1:8" x14ac:dyDescent="0.2">
      <c r="A39" s="387"/>
      <c r="B39" s="542"/>
      <c r="C39" s="542"/>
      <c r="D39" s="542"/>
      <c r="E39" s="542"/>
      <c r="F39" s="542"/>
      <c r="G39" s="542"/>
      <c r="H39" s="295" t="s">
        <v>2</v>
      </c>
    </row>
    <row r="40" spans="1:8" x14ac:dyDescent="0.2">
      <c r="A40" s="387"/>
      <c r="B40" s="542"/>
      <c r="C40" s="542"/>
      <c r="D40" s="542"/>
      <c r="E40" s="542"/>
      <c r="F40" s="542"/>
      <c r="G40" s="542"/>
      <c r="H40" s="295" t="s">
        <v>2</v>
      </c>
    </row>
    <row r="41" spans="1:8" x14ac:dyDescent="0.2">
      <c r="A41" s="387"/>
      <c r="B41" s="542"/>
      <c r="C41" s="542"/>
      <c r="D41" s="542"/>
      <c r="E41" s="542"/>
      <c r="F41" s="542"/>
      <c r="G41" s="542"/>
      <c r="H41" s="295" t="s">
        <v>2</v>
      </c>
    </row>
    <row r="42" spans="1:8" x14ac:dyDescent="0.2">
      <c r="A42" s="387"/>
      <c r="B42" s="542"/>
      <c r="C42" s="542"/>
      <c r="D42" s="542"/>
      <c r="E42" s="542"/>
      <c r="F42" s="542"/>
      <c r="G42" s="542"/>
      <c r="H42" s="295" t="s">
        <v>2</v>
      </c>
    </row>
    <row r="43" spans="1:8" x14ac:dyDescent="0.2">
      <c r="A43" s="387"/>
      <c r="B43" s="542"/>
      <c r="C43" s="542"/>
      <c r="D43" s="542"/>
      <c r="E43" s="542"/>
      <c r="F43" s="542"/>
      <c r="G43" s="542"/>
      <c r="H43" s="295" t="s">
        <v>2</v>
      </c>
    </row>
    <row r="44" spans="1:8" ht="12.75" customHeight="1" x14ac:dyDescent="0.2">
      <c r="A44" s="387"/>
      <c r="B44" s="542"/>
      <c r="C44" s="542"/>
      <c r="D44" s="542"/>
      <c r="E44" s="542"/>
      <c r="F44" s="542"/>
      <c r="G44" s="542"/>
      <c r="H44" s="295" t="s">
        <v>2</v>
      </c>
    </row>
    <row r="45" spans="1:8" ht="12.75" customHeight="1" x14ac:dyDescent="0.2">
      <c r="A45" s="387"/>
      <c r="B45" s="542"/>
      <c r="C45" s="542"/>
      <c r="D45" s="542"/>
      <c r="E45" s="542"/>
      <c r="F45" s="542"/>
      <c r="G45" s="542"/>
      <c r="H45" s="295" t="s">
        <v>2</v>
      </c>
    </row>
    <row r="46" spans="1:8" x14ac:dyDescent="0.2">
      <c r="B46" s="537"/>
      <c r="C46" s="537"/>
      <c r="D46" s="537"/>
      <c r="E46" s="537"/>
      <c r="F46" s="537"/>
      <c r="G46" s="537"/>
    </row>
    <row r="47" spans="1:8" x14ac:dyDescent="0.2">
      <c r="B47" s="537"/>
      <c r="C47" s="537"/>
      <c r="D47" s="537"/>
      <c r="E47" s="537"/>
      <c r="F47" s="537"/>
      <c r="G47" s="537"/>
    </row>
    <row r="48" spans="1:8" x14ac:dyDescent="0.2">
      <c r="B48" s="537"/>
      <c r="C48" s="537"/>
      <c r="D48" s="537"/>
      <c r="E48" s="537"/>
      <c r="F48" s="537"/>
      <c r="G48" s="537"/>
    </row>
    <row r="49" spans="2:7" x14ac:dyDescent="0.2">
      <c r="B49" s="537"/>
      <c r="C49" s="537"/>
      <c r="D49" s="537"/>
      <c r="E49" s="537"/>
      <c r="F49" s="537"/>
      <c r="G49" s="537"/>
    </row>
    <row r="50" spans="2:7" x14ac:dyDescent="0.2">
      <c r="B50" s="537"/>
      <c r="C50" s="537"/>
      <c r="D50" s="537"/>
      <c r="E50" s="537"/>
      <c r="F50" s="537"/>
      <c r="G50" s="537"/>
    </row>
    <row r="51" spans="2:7" x14ac:dyDescent="0.2">
      <c r="B51" s="537"/>
      <c r="C51" s="537"/>
      <c r="D51" s="537"/>
      <c r="E51" s="537"/>
      <c r="F51" s="537"/>
      <c r="G51" s="537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33"/>
  <dimension ref="A1:BE65"/>
  <sheetViews>
    <sheetView workbookViewId="0">
      <selection sqref="A1:B1"/>
    </sheetView>
  </sheetViews>
  <sheetFormatPr defaultColWidth="9.140625" defaultRowHeight="12.75" x14ac:dyDescent="0.2"/>
  <cols>
    <col min="1" max="1" width="5.85546875" style="295" customWidth="1"/>
    <col min="2" max="2" width="6.140625" style="295" customWidth="1"/>
    <col min="3" max="3" width="11.42578125" style="295" customWidth="1"/>
    <col min="4" max="4" width="15.85546875" style="295" customWidth="1"/>
    <col min="5" max="5" width="11.28515625" style="295" customWidth="1"/>
    <col min="6" max="6" width="10.85546875" style="295" customWidth="1"/>
    <col min="7" max="7" width="11" style="295" customWidth="1"/>
    <col min="8" max="8" width="11.140625" style="295" customWidth="1"/>
    <col min="9" max="9" width="10.7109375" style="295" customWidth="1"/>
    <col min="10" max="16384" width="9.140625" style="295"/>
  </cols>
  <sheetData>
    <row r="1" spans="1:57" ht="13.5" thickTop="1" x14ac:dyDescent="0.2">
      <c r="A1" s="548" t="s">
        <v>3</v>
      </c>
      <c r="B1" s="549"/>
      <c r="C1" s="388" t="s">
        <v>107</v>
      </c>
      <c r="D1" s="389"/>
      <c r="E1" s="390"/>
      <c r="F1" s="389"/>
      <c r="G1" s="391" t="s">
        <v>77</v>
      </c>
      <c r="H1" s="392" t="s">
        <v>352</v>
      </c>
      <c r="I1" s="393"/>
    </row>
    <row r="2" spans="1:57" ht="13.5" thickBot="1" x14ac:dyDescent="0.25">
      <c r="A2" s="550" t="s">
        <v>78</v>
      </c>
      <c r="B2" s="551"/>
      <c r="C2" s="394" t="s">
        <v>354</v>
      </c>
      <c r="D2" s="395"/>
      <c r="E2" s="396"/>
      <c r="F2" s="395"/>
      <c r="G2" s="552" t="s">
        <v>542</v>
      </c>
      <c r="H2" s="553"/>
      <c r="I2" s="554"/>
    </row>
    <row r="3" spans="1:57" ht="13.5" thickTop="1" x14ac:dyDescent="0.2">
      <c r="F3" s="328"/>
    </row>
    <row r="4" spans="1:57" ht="19.5" customHeight="1" x14ac:dyDescent="0.25">
      <c r="A4" s="397" t="s">
        <v>79</v>
      </c>
      <c r="B4" s="398"/>
      <c r="C4" s="398"/>
      <c r="D4" s="398"/>
      <c r="E4" s="399"/>
      <c r="F4" s="398"/>
      <c r="G4" s="398"/>
      <c r="H4" s="398"/>
      <c r="I4" s="398"/>
    </row>
    <row r="5" spans="1:57" ht="13.5" thickBot="1" x14ac:dyDescent="0.25"/>
    <row r="6" spans="1:57" s="328" customFormat="1" ht="13.5" thickBot="1" x14ac:dyDescent="0.25">
      <c r="A6" s="400"/>
      <c r="B6" s="401" t="s">
        <v>80</v>
      </c>
      <c r="C6" s="401"/>
      <c r="D6" s="402"/>
      <c r="E6" s="403" t="s">
        <v>26</v>
      </c>
      <c r="F6" s="404" t="s">
        <v>27</v>
      </c>
      <c r="G6" s="404" t="s">
        <v>28</v>
      </c>
      <c r="H6" s="404" t="s">
        <v>29</v>
      </c>
      <c r="I6" s="405" t="s">
        <v>30</v>
      </c>
    </row>
    <row r="7" spans="1:57" s="328" customFormat="1" ht="13.5" thickBot="1" x14ac:dyDescent="0.25">
      <c r="A7" s="498" t="str">
        <f>'02 02 Pol'!B7</f>
        <v>205</v>
      </c>
      <c r="B7" s="406" t="str">
        <f>'02 02 Pol'!C7</f>
        <v>Montáž</v>
      </c>
      <c r="D7" s="407"/>
      <c r="E7" s="499">
        <f>'02 02 Pol'!BA154</f>
        <v>0</v>
      </c>
      <c r="F7" s="500">
        <f>'02 02 Pol'!BB154</f>
        <v>0</v>
      </c>
      <c r="G7" s="500">
        <f>'02 02 Pol'!BC154</f>
        <v>0</v>
      </c>
      <c r="H7" s="500">
        <f>'02 02 Pol'!BD154</f>
        <v>0</v>
      </c>
      <c r="I7" s="501">
        <f>'02 02 Pol'!BE154</f>
        <v>0</v>
      </c>
    </row>
    <row r="8" spans="1:57" s="414" customFormat="1" ht="13.5" thickBot="1" x14ac:dyDescent="0.25">
      <c r="A8" s="408"/>
      <c r="B8" s="409" t="s">
        <v>81</v>
      </c>
      <c r="C8" s="409"/>
      <c r="D8" s="410"/>
      <c r="E8" s="411">
        <f>SUM(E7:E7)</f>
        <v>0</v>
      </c>
      <c r="F8" s="412">
        <f>SUM(F7:F7)</f>
        <v>0</v>
      </c>
      <c r="G8" s="412">
        <f>SUM(G7:G7)</f>
        <v>0</v>
      </c>
      <c r="H8" s="412">
        <f>SUM(H7:H7)</f>
        <v>0</v>
      </c>
      <c r="I8" s="413">
        <f>SUM(I7:I7)</f>
        <v>0</v>
      </c>
    </row>
    <row r="9" spans="1:57" x14ac:dyDescent="0.2">
      <c r="A9" s="328"/>
      <c r="B9" s="328"/>
      <c r="C9" s="328"/>
      <c r="D9" s="328"/>
      <c r="E9" s="328"/>
      <c r="F9" s="328"/>
      <c r="G9" s="328"/>
      <c r="H9" s="328"/>
      <c r="I9" s="328"/>
    </row>
    <row r="10" spans="1:57" ht="19.5" customHeight="1" x14ac:dyDescent="0.25">
      <c r="A10" s="398" t="s">
        <v>82</v>
      </c>
      <c r="B10" s="398"/>
      <c r="C10" s="398"/>
      <c r="D10" s="398"/>
      <c r="E10" s="398"/>
      <c r="F10" s="398"/>
      <c r="G10" s="415"/>
      <c r="H10" s="398"/>
      <c r="I10" s="398"/>
      <c r="BA10" s="334"/>
      <c r="BB10" s="334"/>
      <c r="BC10" s="334"/>
      <c r="BD10" s="334"/>
      <c r="BE10" s="334"/>
    </row>
    <row r="11" spans="1:57" ht="13.5" thickBot="1" x14ac:dyDescent="0.25"/>
    <row r="12" spans="1:57" x14ac:dyDescent="0.2">
      <c r="A12" s="363" t="s">
        <v>83</v>
      </c>
      <c r="B12" s="364"/>
      <c r="C12" s="364"/>
      <c r="D12" s="416"/>
      <c r="E12" s="417" t="s">
        <v>84</v>
      </c>
      <c r="F12" s="418" t="s">
        <v>13</v>
      </c>
      <c r="G12" s="419" t="s">
        <v>85</v>
      </c>
      <c r="H12" s="420"/>
      <c r="I12" s="421" t="s">
        <v>84</v>
      </c>
    </row>
    <row r="13" spans="1:57" x14ac:dyDescent="0.2">
      <c r="A13" s="357"/>
      <c r="B13" s="348"/>
      <c r="C13" s="348"/>
      <c r="D13" s="422"/>
      <c r="E13" s="423"/>
      <c r="F13" s="424"/>
      <c r="G13" s="425">
        <f>CHOOSE(BA13+1,E8+F8,E8+F8+H8,E8+F8+G8+H8,E8,F8,H8,G8,H8+G8,0)</f>
        <v>0</v>
      </c>
      <c r="H13" s="426"/>
      <c r="I13" s="427">
        <f>E13+F13*G13/100</f>
        <v>0</v>
      </c>
      <c r="BA13" s="295">
        <v>8</v>
      </c>
    </row>
    <row r="14" spans="1:57" ht="13.5" thickBot="1" x14ac:dyDescent="0.25">
      <c r="A14" s="428"/>
      <c r="B14" s="429" t="s">
        <v>86</v>
      </c>
      <c r="C14" s="430"/>
      <c r="D14" s="431"/>
      <c r="E14" s="432"/>
      <c r="F14" s="433"/>
      <c r="G14" s="433"/>
      <c r="H14" s="555">
        <f>SUM(I13:I13)</f>
        <v>0</v>
      </c>
      <c r="I14" s="556"/>
    </row>
    <row r="16" spans="1:57" x14ac:dyDescent="0.2">
      <c r="B16" s="414"/>
      <c r="F16" s="434"/>
      <c r="G16" s="435"/>
      <c r="H16" s="435"/>
      <c r="I16" s="436"/>
    </row>
    <row r="17" spans="6:9" x14ac:dyDescent="0.2">
      <c r="F17" s="434"/>
      <c r="G17" s="435"/>
      <c r="H17" s="435"/>
      <c r="I17" s="436"/>
    </row>
    <row r="18" spans="6:9" x14ac:dyDescent="0.2">
      <c r="F18" s="434"/>
      <c r="G18" s="435"/>
      <c r="H18" s="435"/>
      <c r="I18" s="436"/>
    </row>
    <row r="19" spans="6:9" x14ac:dyDescent="0.2">
      <c r="F19" s="434"/>
      <c r="G19" s="435"/>
      <c r="H19" s="435"/>
      <c r="I19" s="436"/>
    </row>
    <row r="20" spans="6:9" x14ac:dyDescent="0.2">
      <c r="F20" s="434"/>
      <c r="G20" s="435"/>
      <c r="H20" s="435"/>
      <c r="I20" s="436"/>
    </row>
    <row r="21" spans="6:9" x14ac:dyDescent="0.2">
      <c r="F21" s="434"/>
      <c r="G21" s="435"/>
      <c r="H21" s="435"/>
      <c r="I21" s="436"/>
    </row>
    <row r="22" spans="6:9" x14ac:dyDescent="0.2">
      <c r="F22" s="434"/>
      <c r="G22" s="435"/>
      <c r="H22" s="435"/>
      <c r="I22" s="436"/>
    </row>
    <row r="23" spans="6:9" x14ac:dyDescent="0.2">
      <c r="F23" s="434"/>
      <c r="G23" s="435"/>
      <c r="H23" s="435"/>
      <c r="I23" s="436"/>
    </row>
    <row r="24" spans="6:9" x14ac:dyDescent="0.2">
      <c r="F24" s="434"/>
      <c r="G24" s="435"/>
      <c r="H24" s="435"/>
      <c r="I24" s="436"/>
    </row>
    <row r="25" spans="6:9" x14ac:dyDescent="0.2">
      <c r="F25" s="434"/>
      <c r="G25" s="435"/>
      <c r="H25" s="435"/>
      <c r="I25" s="436"/>
    </row>
    <row r="26" spans="6:9" x14ac:dyDescent="0.2">
      <c r="F26" s="434"/>
      <c r="G26" s="435"/>
      <c r="H26" s="435"/>
      <c r="I26" s="436"/>
    </row>
    <row r="27" spans="6:9" x14ac:dyDescent="0.2">
      <c r="F27" s="434"/>
      <c r="G27" s="435"/>
      <c r="H27" s="435"/>
      <c r="I27" s="436"/>
    </row>
    <row r="28" spans="6:9" x14ac:dyDescent="0.2">
      <c r="F28" s="434"/>
      <c r="G28" s="435"/>
      <c r="H28" s="435"/>
      <c r="I28" s="436"/>
    </row>
    <row r="29" spans="6:9" x14ac:dyDescent="0.2">
      <c r="F29" s="434"/>
      <c r="G29" s="435"/>
      <c r="H29" s="435"/>
      <c r="I29" s="436"/>
    </row>
    <row r="30" spans="6:9" x14ac:dyDescent="0.2">
      <c r="F30" s="434"/>
      <c r="G30" s="435"/>
      <c r="H30" s="435"/>
      <c r="I30" s="436"/>
    </row>
    <row r="31" spans="6:9" x14ac:dyDescent="0.2">
      <c r="F31" s="434"/>
      <c r="G31" s="435"/>
      <c r="H31" s="435"/>
      <c r="I31" s="436"/>
    </row>
    <row r="32" spans="6:9" x14ac:dyDescent="0.2">
      <c r="F32" s="434"/>
      <c r="G32" s="435"/>
      <c r="H32" s="435"/>
      <c r="I32" s="436"/>
    </row>
    <row r="33" spans="6:9" x14ac:dyDescent="0.2">
      <c r="F33" s="434"/>
      <c r="G33" s="435"/>
      <c r="H33" s="435"/>
      <c r="I33" s="436"/>
    </row>
    <row r="34" spans="6:9" x14ac:dyDescent="0.2">
      <c r="F34" s="434"/>
      <c r="G34" s="435"/>
      <c r="H34" s="435"/>
      <c r="I34" s="436"/>
    </row>
    <row r="35" spans="6:9" x14ac:dyDescent="0.2">
      <c r="F35" s="434"/>
      <c r="G35" s="435"/>
      <c r="H35" s="435"/>
      <c r="I35" s="436"/>
    </row>
    <row r="36" spans="6:9" x14ac:dyDescent="0.2">
      <c r="F36" s="434"/>
      <c r="G36" s="435"/>
      <c r="H36" s="435"/>
      <c r="I36" s="436"/>
    </row>
    <row r="37" spans="6:9" x14ac:dyDescent="0.2">
      <c r="F37" s="434"/>
      <c r="G37" s="435"/>
      <c r="H37" s="435"/>
      <c r="I37" s="436"/>
    </row>
    <row r="38" spans="6:9" x14ac:dyDescent="0.2">
      <c r="F38" s="434"/>
      <c r="G38" s="435"/>
      <c r="H38" s="435"/>
      <c r="I38" s="436"/>
    </row>
    <row r="39" spans="6:9" x14ac:dyDescent="0.2">
      <c r="F39" s="434"/>
      <c r="G39" s="435"/>
      <c r="H39" s="435"/>
      <c r="I39" s="436"/>
    </row>
    <row r="40" spans="6:9" x14ac:dyDescent="0.2">
      <c r="F40" s="434"/>
      <c r="G40" s="435"/>
      <c r="H40" s="435"/>
      <c r="I40" s="436"/>
    </row>
    <row r="41" spans="6:9" x14ac:dyDescent="0.2">
      <c r="F41" s="434"/>
      <c r="G41" s="435"/>
      <c r="H41" s="435"/>
      <c r="I41" s="436"/>
    </row>
    <row r="42" spans="6:9" x14ac:dyDescent="0.2">
      <c r="F42" s="434"/>
      <c r="G42" s="435"/>
      <c r="H42" s="435"/>
      <c r="I42" s="436"/>
    </row>
    <row r="43" spans="6:9" x14ac:dyDescent="0.2">
      <c r="F43" s="434"/>
      <c r="G43" s="435"/>
      <c r="H43" s="435"/>
      <c r="I43" s="436"/>
    </row>
    <row r="44" spans="6:9" x14ac:dyDescent="0.2">
      <c r="F44" s="434"/>
      <c r="G44" s="435"/>
      <c r="H44" s="435"/>
      <c r="I44" s="436"/>
    </row>
    <row r="45" spans="6:9" x14ac:dyDescent="0.2">
      <c r="F45" s="434"/>
      <c r="G45" s="435"/>
      <c r="H45" s="435"/>
      <c r="I45" s="436"/>
    </row>
    <row r="46" spans="6:9" x14ac:dyDescent="0.2">
      <c r="F46" s="434"/>
      <c r="G46" s="435"/>
      <c r="H46" s="435"/>
      <c r="I46" s="436"/>
    </row>
    <row r="47" spans="6:9" x14ac:dyDescent="0.2">
      <c r="F47" s="434"/>
      <c r="G47" s="435"/>
      <c r="H47" s="435"/>
      <c r="I47" s="436"/>
    </row>
    <row r="48" spans="6:9" x14ac:dyDescent="0.2">
      <c r="F48" s="434"/>
      <c r="G48" s="435"/>
      <c r="H48" s="435"/>
      <c r="I48" s="436"/>
    </row>
    <row r="49" spans="6:9" x14ac:dyDescent="0.2">
      <c r="F49" s="434"/>
      <c r="G49" s="435"/>
      <c r="H49" s="435"/>
      <c r="I49" s="436"/>
    </row>
    <row r="50" spans="6:9" x14ac:dyDescent="0.2">
      <c r="F50" s="434"/>
      <c r="G50" s="435"/>
      <c r="H50" s="435"/>
      <c r="I50" s="436"/>
    </row>
    <row r="51" spans="6:9" x14ac:dyDescent="0.2">
      <c r="F51" s="434"/>
      <c r="G51" s="435"/>
      <c r="H51" s="435"/>
      <c r="I51" s="436"/>
    </row>
    <row r="52" spans="6:9" x14ac:dyDescent="0.2">
      <c r="F52" s="434"/>
      <c r="G52" s="435"/>
      <c r="H52" s="435"/>
      <c r="I52" s="436"/>
    </row>
    <row r="53" spans="6:9" x14ac:dyDescent="0.2">
      <c r="F53" s="434"/>
      <c r="G53" s="435"/>
      <c r="H53" s="435"/>
      <c r="I53" s="436"/>
    </row>
    <row r="54" spans="6:9" x14ac:dyDescent="0.2">
      <c r="F54" s="434"/>
      <c r="G54" s="435"/>
      <c r="H54" s="435"/>
      <c r="I54" s="436"/>
    </row>
    <row r="55" spans="6:9" x14ac:dyDescent="0.2">
      <c r="F55" s="434"/>
      <c r="G55" s="435"/>
      <c r="H55" s="435"/>
      <c r="I55" s="436"/>
    </row>
    <row r="56" spans="6:9" x14ac:dyDescent="0.2">
      <c r="F56" s="434"/>
      <c r="G56" s="435"/>
      <c r="H56" s="435"/>
      <c r="I56" s="436"/>
    </row>
    <row r="57" spans="6:9" x14ac:dyDescent="0.2">
      <c r="F57" s="434"/>
      <c r="G57" s="435"/>
      <c r="H57" s="435"/>
      <c r="I57" s="436"/>
    </row>
    <row r="58" spans="6:9" x14ac:dyDescent="0.2">
      <c r="F58" s="434"/>
      <c r="G58" s="435"/>
      <c r="H58" s="435"/>
      <c r="I58" s="436"/>
    </row>
    <row r="59" spans="6:9" x14ac:dyDescent="0.2">
      <c r="F59" s="434"/>
      <c r="G59" s="435"/>
      <c r="H59" s="435"/>
      <c r="I59" s="436"/>
    </row>
    <row r="60" spans="6:9" x14ac:dyDescent="0.2">
      <c r="F60" s="434"/>
      <c r="G60" s="435"/>
      <c r="H60" s="435"/>
      <c r="I60" s="436"/>
    </row>
    <row r="61" spans="6:9" x14ac:dyDescent="0.2">
      <c r="F61" s="434"/>
      <c r="G61" s="435"/>
      <c r="H61" s="435"/>
      <c r="I61" s="436"/>
    </row>
    <row r="62" spans="6:9" x14ac:dyDescent="0.2">
      <c r="F62" s="434"/>
      <c r="G62" s="435"/>
      <c r="H62" s="435"/>
      <c r="I62" s="436"/>
    </row>
    <row r="63" spans="6:9" x14ac:dyDescent="0.2">
      <c r="F63" s="434"/>
      <c r="G63" s="435"/>
      <c r="H63" s="435"/>
      <c r="I63" s="436"/>
    </row>
    <row r="64" spans="6:9" x14ac:dyDescent="0.2">
      <c r="F64" s="434"/>
      <c r="G64" s="435"/>
      <c r="H64" s="435"/>
      <c r="I64" s="436"/>
    </row>
    <row r="65" spans="6:9" x14ac:dyDescent="0.2">
      <c r="F65" s="434"/>
      <c r="G65" s="435"/>
      <c r="H65" s="435"/>
      <c r="I65" s="436"/>
    </row>
  </sheetData>
  <mergeCells count="4">
    <mergeCell ref="A1:B1"/>
    <mergeCell ref="A2:B2"/>
    <mergeCell ref="G2:I2"/>
    <mergeCell ref="H14:I1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47</vt:i4>
      </vt:variant>
    </vt:vector>
  </HeadingPairs>
  <TitlesOfParts>
    <vt:vector size="63" baseType="lpstr">
      <vt:lpstr>Stavba</vt:lpstr>
      <vt:lpstr>01 01 KL</vt:lpstr>
      <vt:lpstr>01 01 Rek</vt:lpstr>
      <vt:lpstr>01 01 Pol</vt:lpstr>
      <vt:lpstr>02 01 KL</vt:lpstr>
      <vt:lpstr>02 01 Rek</vt:lpstr>
      <vt:lpstr>02 01 Pol</vt:lpstr>
      <vt:lpstr>02 02 KL</vt:lpstr>
      <vt:lpstr>02 02 Rek</vt:lpstr>
      <vt:lpstr>02 02 Pol</vt:lpstr>
      <vt:lpstr>03 01 KL</vt:lpstr>
      <vt:lpstr>03 01 Rek</vt:lpstr>
      <vt:lpstr>03 01 Pol</vt:lpstr>
      <vt:lpstr>04 01 KL</vt:lpstr>
      <vt:lpstr>04 01 Rek</vt:lpstr>
      <vt:lpstr>04 01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01 Pol'!Názvy_tisku</vt:lpstr>
      <vt:lpstr>'01 01 Rek'!Názvy_tisku</vt:lpstr>
      <vt:lpstr>'02 01 Pol'!Názvy_tisku</vt:lpstr>
      <vt:lpstr>'02 01 Rek'!Názvy_tisku</vt:lpstr>
      <vt:lpstr>'02 02 Pol'!Názvy_tisku</vt:lpstr>
      <vt:lpstr>'02 02 Rek'!Názvy_tisku</vt:lpstr>
      <vt:lpstr>'03 01 Pol'!Názvy_tisku</vt:lpstr>
      <vt:lpstr>'03 01 Rek'!Názvy_tisku</vt:lpstr>
      <vt:lpstr>'04 01 Pol'!Názvy_tisku</vt:lpstr>
      <vt:lpstr>'04 01 Rek'!Názvy_tisku</vt:lpstr>
      <vt:lpstr>Stavba!Objednatel</vt:lpstr>
      <vt:lpstr>Stavba!Objekt</vt:lpstr>
      <vt:lpstr>'01 01 KL'!Oblast_tisku</vt:lpstr>
      <vt:lpstr>'01 01 Pol'!Oblast_tisku</vt:lpstr>
      <vt:lpstr>'01 01 Rek'!Oblast_tisku</vt:lpstr>
      <vt:lpstr>'02 01 KL'!Oblast_tisku</vt:lpstr>
      <vt:lpstr>'02 01 Pol'!Oblast_tisku</vt:lpstr>
      <vt:lpstr>'02 01 Rek'!Oblast_tisku</vt:lpstr>
      <vt:lpstr>'02 02 KL'!Oblast_tisku</vt:lpstr>
      <vt:lpstr>'02 02 Pol'!Oblast_tisku</vt:lpstr>
      <vt:lpstr>'02 02 Rek'!Oblast_tisku</vt:lpstr>
      <vt:lpstr>'03 01 KL'!Oblast_tisku</vt:lpstr>
      <vt:lpstr>'03 01 Pol'!Oblast_tisku</vt:lpstr>
      <vt:lpstr>'03 01 Rek'!Oblast_tisku</vt:lpstr>
      <vt:lpstr>'04 01 KL'!Oblast_tisku</vt:lpstr>
      <vt:lpstr>'04 01 Pol'!Oblast_tisku</vt:lpstr>
      <vt:lpstr>'04 01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 DVOŘÁK</dc:creator>
  <cp:lastModifiedBy>Vítězslav Pruša</cp:lastModifiedBy>
  <dcterms:created xsi:type="dcterms:W3CDTF">2019-05-22T15:05:38Z</dcterms:created>
  <dcterms:modified xsi:type="dcterms:W3CDTF">2019-09-03T12:16:04Z</dcterms:modified>
</cp:coreProperties>
</file>